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Ü\Desktop\"/>
    </mc:Choice>
  </mc:AlternateContent>
  <bookViews>
    <workbookView xWindow="0" yWindow="0" windowWidth="28800" windowHeight="12315"/>
  </bookViews>
  <sheets>
    <sheet name="2026 PUKO Eylem Planı" sheetId="1" r:id="rId1"/>
    <sheet name="Özet" sheetId="2" r:id="rId2"/>
    <sheet name="Kullanım Notu" sheetId="3" r:id="rId3"/>
  </sheets>
  <calcPr calcId="162913"/>
</workbook>
</file>

<file path=xl/calcChain.xml><?xml version="1.0" encoding="utf-8"?>
<calcChain xmlns="http://schemas.openxmlformats.org/spreadsheetml/2006/main">
  <c r="F7" i="2" l="1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  <c r="F4" i="2"/>
  <c r="F8" i="2" s="1"/>
  <c r="E4" i="2"/>
  <c r="E8" i="2" s="1"/>
  <c r="D4" i="2"/>
  <c r="D8" i="2" s="1"/>
  <c r="C4" i="2"/>
  <c r="C8" i="2" s="1"/>
  <c r="B4" i="2"/>
  <c r="B8" i="2" s="1"/>
</calcChain>
</file>

<file path=xl/sharedStrings.xml><?xml version="1.0" encoding="utf-8"?>
<sst xmlns="http://schemas.openxmlformats.org/spreadsheetml/2006/main" count="277" uniqueCount="236">
  <si>
    <t>BARTIN ÜNİVERSİTESİ SHMYO 2026 YILI PUKÖ TEMELLİ EYLEM PLANI</t>
  </si>
  <si>
    <t>Kaynak: 2025 Birim İç Değerlendirme Raporu; gelişime açık yönler ve iyileştirme kararları esas alınmıştır.</t>
  </si>
  <si>
    <t>No</t>
  </si>
  <si>
    <t>BİDR Başlığı</t>
  </si>
  <si>
    <t>Gelişime Açık Alan / İhtiyaç</t>
  </si>
  <si>
    <t>P - Planla</t>
  </si>
  <si>
    <t>U - Uygula</t>
  </si>
  <si>
    <t>K - Kontrol Et</t>
  </si>
  <si>
    <t>Ö - Önlem Al</t>
  </si>
  <si>
    <t>Sorumlu Birim/Kişi</t>
  </si>
  <si>
    <t>İş Birliği</t>
  </si>
  <si>
    <t>Zamanlama</t>
  </si>
  <si>
    <t>Performans Göstergesi</t>
  </si>
  <si>
    <t>Kanıt / Çıktı</t>
  </si>
  <si>
    <t>Durum</t>
  </si>
  <si>
    <t>A.1 Liderlik, Yönetişim ve Kalite</t>
  </si>
  <si>
    <t>Özgün yönetim yaklaşımının geliştirilmesi</t>
  </si>
  <si>
    <t>Birim ihtiyaçlarına uygun özgün yönetim uygulaması için iyi örnekler ve paydaş beklentileri analiz edilecektir.</t>
  </si>
  <si>
    <t>Program/bölüm bazlı karar destek ve geri bildirim toplantıları yapılacak; komisyon kararları uygulamaya aktarılacaktır.</t>
  </si>
  <si>
    <t>Toplantı tutanakları, kararların gerçekleşme durumu ve paydaş geri bildirimleri izlenecektir.</t>
  </si>
  <si>
    <t>Etkili bulunan uygulamalar standartlaştırılacak; eksik kalan alanlar için yeni iyileştirme kararları alınacaktır.</t>
  </si>
  <si>
    <t>Yüksekokul Müdürlüğü, Kalite ve Akreditasyon Komisyonu</t>
  </si>
  <si>
    <t>Bölüm Başkanlıkları, Öğrenci Temsilcileri</t>
  </si>
  <si>
    <t>Ocak-Aralık 2026</t>
  </si>
  <si>
    <t>En az 2 değerlendirme toplantısı; en az 1 özgün uygulama önerisi</t>
  </si>
  <si>
    <t>Toplantı tutanakları, karar listeleri, web duyuruları</t>
  </si>
  <si>
    <t>Planlandı</t>
  </si>
  <si>
    <t>A.1.2 Liderlik</t>
  </si>
  <si>
    <t>Yönetici performansı, öz değerlendirme ve personel memnuniyet anketlerinin sistematik uygulanması</t>
  </si>
  <si>
    <t>Anket takvimi, soru formları ve sorumlular belirlenecektir.</t>
  </si>
  <si>
    <t>Yönetici performans değerlendirme, öz değerlendirme, akademik ve idari personel memnuniyet anketleri uygulanacaktır.</t>
  </si>
  <si>
    <t>Anket sonuçları analiz edilerek güçlü ve gelişime açık yönler raporlanacaktır.</t>
  </si>
  <si>
    <t>Sonuçlar akademik/idari kurulda görüşülerek iyileştirme planına dönüştürülecek ve web sayfasında paylaşılacaktır.</t>
  </si>
  <si>
    <t>Yüksekokul Müdürlüğü, Kalite Komisyonu</t>
  </si>
  <si>
    <t>Akademik ve İdari Personel</t>
  </si>
  <si>
    <t>Mart-Haziran 2026</t>
  </si>
  <si>
    <t>En az 3 anket türü; analiz raporu; web yayını</t>
  </si>
  <si>
    <t>Anket formları, analiz raporu, kurul kararları</t>
  </si>
  <si>
    <t>A.1.3 Dönüşüm Kapasitesi</t>
  </si>
  <si>
    <t>Değişim ekibi/inovasyon grubu kurulması</t>
  </si>
  <si>
    <t>Dijitalleşme, eğitimde teknoloji ve süreç iyileştirme başlıklarında çalışma grubu görev tanımı hazırlanacaktır.</t>
  </si>
  <si>
    <t>Değişim ve yenilik çalışma grubu oluşturulacak; öncelikli dönüşüm alanları belirlenecektir.</t>
  </si>
  <si>
    <t>Çalışma grubu faaliyetleri, alınan kararlar ve uygulama çıktıları dönemsel olarak izlenecektir.</t>
  </si>
  <si>
    <t>Başarılı uygulamalar yaygınlaştırılacak; aksayan süreçler için görev dağılımı güncellenecektir.</t>
  </si>
  <si>
    <t>Yüksekokul Müdürlüğü, Bölüm Başkanlıkları</t>
  </si>
  <si>
    <t>Kalite Komisyonu, Web/Sosyal Medya Komisyonu</t>
  </si>
  <si>
    <t>Şubat-Aralık 2026</t>
  </si>
  <si>
    <t>1 çalışma grubu; en az 2 iyileştirme önerisi</t>
  </si>
  <si>
    <t>Görevlendirme yazısı, faaliyet raporu, toplantı tutanakları</t>
  </si>
  <si>
    <t>Program güncellemelerinin tüm programlara yaygınlaştırılması</t>
  </si>
  <si>
    <t>MEDEK ölçütleri, dış paydaş görüşleri ve benzer program müfredatları incelenecektir.</t>
  </si>
  <si>
    <t>Tüm programlarda program çıktıları, ders içerikleri ve uygulama yeterlilikleri gözden geçirilecektir.</t>
  </si>
  <si>
    <t>Güncelleme önerileri program danışma kurulları ve bölüm kurullarında değerlendirilecektir.</t>
  </si>
  <si>
    <t>Uygun bulunan değişiklikler senato/ilgili kurul süreçlerine hazırlanacak; uygulanmayan öneriler gerekçelendirilecektir.</t>
  </si>
  <si>
    <t>Bölüm Başkanlıkları, Program Koordinatörleri</t>
  </si>
  <si>
    <t>Dış Paydaşlar, Mezunlar, Öğrenci Temsilcileri</t>
  </si>
  <si>
    <t>Şubat-Ekim 2026</t>
  </si>
  <si>
    <t>Tüm programlarda değerlendirme; en az 1 dış paydaş toplantısı</t>
  </si>
  <si>
    <t>Müfredat karşılaştırma tabloları, kurul kararları</t>
  </si>
  <si>
    <t>A.1.4 İç Kalite Güvencesi</t>
  </si>
  <si>
    <t>PUKÖ döngüsünün yıllık iş takviminde daha görünür hale getirilmesi</t>
  </si>
  <si>
    <t>2026 kalite iş takvimi PUKÖ başlıklarıyla yeniden yapılandırılacaktır.</t>
  </si>
  <si>
    <t>Komisyon ve kurul faaliyetleri takvimdeki PUKÖ adımlarına göre yürütülecektir.</t>
  </si>
  <si>
    <t>Gerçekleşme durumu üçer aylık dönemlerde kontrol edilecektir.</t>
  </si>
  <si>
    <t>Geciken faaliyetler için revize takvim ve sorumlu güncellemesi yapılacaktır.</t>
  </si>
  <si>
    <t>Kalite ve Akreditasyon Komisyonu</t>
  </si>
  <si>
    <t>Tüm Kurul ve Komisyonlar</t>
  </si>
  <si>
    <t>PUKÖ temelli yıllık takvim; 4 izleme kaydı</t>
  </si>
  <si>
    <t>İş takvimi, izleme formları, toplantı tutanakları</t>
  </si>
  <si>
    <t>A.1.5 Kamuoyunu Bilgilendirme</t>
  </si>
  <si>
    <t>Web sitesi ve sosyal medya paylaşımlarının izlenebilirliğinin artırılması</t>
  </si>
  <si>
    <t>Web ve sosyal medya içerikleri için aylık kontrol listesi hazırlanacaktır.</t>
  </si>
  <si>
    <t>Faaliyet öncesi duyuru ve faaliyet sonrası haber paylaşımı düzenli uygulanacaktır.</t>
  </si>
  <si>
    <t>Paylaşım sayıları, güncellik ve erişilebilirlik aylık olarak kontrol edilecektir.</t>
  </si>
  <si>
    <t>Eksik/güncel olmayan içerikler sorumlu komisyon tarafından tamamlanacaktır.</t>
  </si>
  <si>
    <t>Web Sayfaları ve Sosyal Medya Komisyonu</t>
  </si>
  <si>
    <t>Program Web Sorumluları</t>
  </si>
  <si>
    <t>Aylık kontrol listesi; düzenli haber/duyuru akışı</t>
  </si>
  <si>
    <t>Ekran görüntüleri, haber linkleri, kontrol formları</t>
  </si>
  <si>
    <t>A.2 Misyon ve Stratejik Amaçlar</t>
  </si>
  <si>
    <t>Stratejik hedeflerin program düzeyinde izlenmesi</t>
  </si>
  <si>
    <t>Birim stratejik plan hedefleri program düzeyinde göstergelerle eşleştirilecektir.</t>
  </si>
  <si>
    <t>Programlar dönemlik faaliyetlerini stratejik hedeflerle ilişkilendirerek raporlayacaktır.</t>
  </si>
  <si>
    <t>Hedef-gerçekleşme düzeyi kalite komisyonunda değerlendirilecektir.</t>
  </si>
  <si>
    <t>Düşük gerçekleşme gösteren alanlar için ek faaliyet planlanacaktır.</t>
  </si>
  <si>
    <t>Bölüm Başkanlıkları</t>
  </si>
  <si>
    <t>Mart-Aralık 2026</t>
  </si>
  <si>
    <t>Program bazlı izleme tablosu; dönemlik değerlendirme</t>
  </si>
  <si>
    <t>Stratejik izleme raporu, kurul kararları</t>
  </si>
  <si>
    <t>A.3 Yönetim Sistemleri</t>
  </si>
  <si>
    <t>Süreç yönetimi ve bilgi yönetim sistemlerinin etkin kullanımının güçlendirilmesi</t>
  </si>
  <si>
    <t>EBYS/UBYS kullanımında veri giriş, arşivleme ve raporlama sorumlulukları gözden geçirilecektir.</t>
  </si>
  <si>
    <t>Personel için kısa bilgilendirme ve iyi uygulama paylaşımı yapılacaktır.</t>
  </si>
  <si>
    <t>Belge akışı, e-imza süreçleri ve veri arşivleme uygulamaları kontrol edilecektir.</t>
  </si>
  <si>
    <t>Eksik kayıt veya gecikmeler için görev hatırlatmaları ve işlem basamakları güncellenecektir.</t>
  </si>
  <si>
    <t>Yüksekokul Sekreterliği, Kalite Komisyonu</t>
  </si>
  <si>
    <t>Bilgi İşlem, İdari Personel</t>
  </si>
  <si>
    <t>Şubat-Kasım 2026</t>
  </si>
  <si>
    <t>En az 1 bilgilendirme; düzenli dijital arşiv</t>
  </si>
  <si>
    <t>Eğitim duyurusu, EBYS kayıtları, kontrol listeleri</t>
  </si>
  <si>
    <t>A.4 Paydaş Katılımı</t>
  </si>
  <si>
    <t>İç ve dış paydaş katılımının sistematikleştirilmesi</t>
  </si>
  <si>
    <t>Paydaş haritası ve yıllık paydaş toplantı takvimi güncellenecektir.</t>
  </si>
  <si>
    <t>Öğrenci, mezun ve sektör temsilcileriyle düzenli toplantılar yapılacaktır.</t>
  </si>
  <si>
    <t>Toplantı kararları, öneriler ve gerçekleşme durumları izlenecektir.</t>
  </si>
  <si>
    <t>Paydaş önerileri önceliklendirilerek program güncelleme ve hizmet iyileştirme süreçlerine yansıtılacaktır.</t>
  </si>
  <si>
    <t>Bölüm Başkanlıkları, Danışma Kurulları</t>
  </si>
  <si>
    <t>Mezunlar, Dış Paydaşlar, Öğrenci Temsilcileri</t>
  </si>
  <si>
    <t>En az 2 paydaş toplantısı; öneri takip listesi</t>
  </si>
  <si>
    <t>Toplantı tutanakları, öneri takip çizelgesi</t>
  </si>
  <si>
    <t>A.4.2 Öğrenci Geri Bildirimleri</t>
  </si>
  <si>
    <t>Öğrenci geri bildirim sistemlerinin dijital, şeffaf ve izlenebilir hale getirilmesi</t>
  </si>
  <si>
    <t>Öğrenci geri bildirimlerinin toplanması, analiz edilmesi ve raporlanması için dijital süreç tanımlanacaktır.</t>
  </si>
  <si>
    <t>Ders memnuniyet ve genel hizmet memnuniyet anketleri uygulanacaktır.</t>
  </si>
  <si>
    <t>Sonuçlar program ve hizmet alanlarına göre analiz edilecektir.</t>
  </si>
  <si>
    <t>Düşük memnuniyet alanları için iyileştirme faaliyetleri başlatılacaktır.</t>
  </si>
  <si>
    <t>Kalite Komisyonu, Öğrenci İşleri</t>
  </si>
  <si>
    <t>Program Danışmanları, Öğrenci Temsilcileri</t>
  </si>
  <si>
    <t>Nisan-Aralık 2026</t>
  </si>
  <si>
    <t>Anket uygulanması; analiz raporu; iyileştirme listesi</t>
  </si>
  <si>
    <t>Anket sonuçları, analiz raporu, kurul kararları</t>
  </si>
  <si>
    <t>A.4.3 Mezun İlişkileri</t>
  </si>
  <si>
    <t>Mezunlarla kurumsal bağın güçlendirilmesi</t>
  </si>
  <si>
    <t>Mezun iletişim listesi ve mezun izleme yöntemi güncellenecektir.</t>
  </si>
  <si>
    <t>Mezunlarla çevrim içi/ yüz yüze buluşma ve geri bildirim etkinliği yapılacaktır.</t>
  </si>
  <si>
    <t>Mezun geri bildirimleri istihdam, yeterlilik ve program güncelleme açısından değerlendirilecektir.</t>
  </si>
  <si>
    <t>Mezun önerileri doğrultusunda kariyer, staj ve müfredat iyileştirmeleri planlanacaktır.</t>
  </si>
  <si>
    <t>Bölüm Başkanlıkları, Kariyer Temsilcileri</t>
  </si>
  <si>
    <t>Mezunlar, Kariyer Merkezi</t>
  </si>
  <si>
    <t>Mayıs-Aralık 2026</t>
  </si>
  <si>
    <t>Mezun veri tabanı güncellemesi; en az 1 mezun etkinliği</t>
  </si>
  <si>
    <t>Mezun listesi, etkinlik haberi, geri bildirim raporu</t>
  </si>
  <si>
    <t>A.5 Uluslararasılaşma</t>
  </si>
  <si>
    <t>Uluslararasılaşma performansının artırılması</t>
  </si>
  <si>
    <t>Erasmus, uluslararası iş birliği ve yabancı dil destek ihtiyaçları belirlenecektir.</t>
  </si>
  <si>
    <t>Öğrenci ve personele uluslararası hareketlilik bilgilendirmesi yapılacaktır.</t>
  </si>
  <si>
    <t>Başvuru, katılım ve bilgilendirme sayıları izlenecektir.</t>
  </si>
  <si>
    <t>Düşük katılım durumunda hedef gruplara yönelik ek bilgilendirme yapılacaktır.</t>
  </si>
  <si>
    <t>Uluslararasılaşma Komisyonu</t>
  </si>
  <si>
    <t>Erasmus Koordinatörlüğü, Bölüm Başkanlıkları</t>
  </si>
  <si>
    <t>En az 1 bilgilendirme; başvuru/katılım takibi</t>
  </si>
  <si>
    <t>Duyuru, katılım listesi, başvuru kayıtları</t>
  </si>
  <si>
    <t>B. Eğitim ve Öğretim</t>
  </si>
  <si>
    <t>Eğitimde teknoloji entegrasyonunun artırılması</t>
  </si>
  <si>
    <t>Teorik derslerin dijital materyallerle desteklenmesine yönelik ihtiyaç analizi yapılacaktır.</t>
  </si>
  <si>
    <t>Her programda seçilen derslerde interaktif materyal, video, çevrim içi kaynak veya ölçme aracı kullanılacaktır.</t>
  </si>
  <si>
    <t>Ders materyali kullanımı ve öğrenci geri bildirimleri izlenecektir.</t>
  </si>
  <si>
    <t>Etkili materyaller yaygınlaştırılacak; eksik alanlarda öğretim elemanı desteği sağlanacaktır.</t>
  </si>
  <si>
    <t>Bölüm Başkanlıkları, Öğretim Elemanları</t>
  </si>
  <si>
    <t>Uzaktan Eğitim/BT Destek Birimleri</t>
  </si>
  <si>
    <t>Her programda en az 1 dijital materyal uygulaması</t>
  </si>
  <si>
    <t>Ders materyalleri, ekran görüntüleri, öğrenci geri bildirimleri</t>
  </si>
  <si>
    <t>B.1 Programların İzlenmesi</t>
  </si>
  <si>
    <t>Sektörel paydaşların müfredat güncelleme süreçlerine aktif katılımı</t>
  </si>
  <si>
    <t>Sektör temsilcileri ve uygulama alanlarıyla görüşme takvimi hazırlanacaktır.</t>
  </si>
  <si>
    <t>Program danışma kurullarında müfredat, uygulama becerileri ve staj süreçleri değerlendirilecektir.</t>
  </si>
  <si>
    <t>Önerilerin ders çıktıları ve program yeterlilikleriyle ilişkisi kontrol edilecektir.</t>
  </si>
  <si>
    <t>Uygun öneriler müfredata/uygulama süreçlerine yansıtılacaktır.</t>
  </si>
  <si>
    <t>Program Danışma Kurulları</t>
  </si>
  <si>
    <t>Sağlık Kuruluşları, Kamu/Özel Sektör Temsilcileri</t>
  </si>
  <si>
    <t>Mart-Ekim 2026</t>
  </si>
  <si>
    <t>Her programda paydaş görüşü; öneri-uygulama eşleştirmesi</t>
  </si>
  <si>
    <t>Danışma kurulu tutanakları, öneri listeleri</t>
  </si>
  <si>
    <t>B.3 Öğrenme Kaynakları ve Altyapı</t>
  </si>
  <si>
    <t>Fiziki/dijital altyapı ve öğrenme ortamlarının iyileştirilmesi</t>
  </si>
  <si>
    <t>Laboratuvar, sınıf ve program ihtiyaçları önceliklendirilerek talep listesi hazırlanacaktır.</t>
  </si>
  <si>
    <t>İlgili daire başkanlıklarıyla yazışmalar yapılarak altyapı iyileştirmeleri takip edilecektir.</t>
  </si>
  <si>
    <t>Yapılan iyileştirmelerin öğrenci ve personel memnuniyetine etkisi değerlendirilecektir.</t>
  </si>
  <si>
    <t>Sürdürülemeyen veya tamamlanamayan ihtiyaçlar için yeni kaynak/iş birliği olanakları araştırılacaktır.</t>
  </si>
  <si>
    <t>Yüksekokul Müdürlüğü, Yüksekokul Sekreterliği</t>
  </si>
  <si>
    <t>Yapı İşleri, Bilgi İşlem, İlgili Programlar</t>
  </si>
  <si>
    <t>İhtiyaç listesi; tamamlanan iyileştirme sayısı</t>
  </si>
  <si>
    <t>Resmi yazışmalar, fotoğraflar, memnuniyet sonuçları</t>
  </si>
  <si>
    <t>B.4 Öğretim Kadrosu</t>
  </si>
  <si>
    <t>Öğretim yetkinliklerinin geliştirilmesi</t>
  </si>
  <si>
    <t>Öğretim elemanlarının eğitim teknolojileri, ölçme-değerlendirme ve akreditasyon eğitim ihtiyaçları belirlenecektir.</t>
  </si>
  <si>
    <t>Hizmet içi eğitim, seminer veya iyi uygulama paylaşımı yapılacaktır.</t>
  </si>
  <si>
    <t>Katılım durumu ve eğitim sonrası geri bildirimler değerlendirilecektir.</t>
  </si>
  <si>
    <t>Yeni eğitim ihtiyaçlarına göre ikinci dönem destek planı hazırlanacaktır.</t>
  </si>
  <si>
    <t>Kalite Koordinatörlüğü, Sürekli Eğitim Merkezi</t>
  </si>
  <si>
    <t>Mart-Kasım 2026</t>
  </si>
  <si>
    <t>En az 2 gelişim etkinliği; katılım listeleri</t>
  </si>
  <si>
    <t>Eğitim duyuruları, katılım belgeleri, değerlendirme formları</t>
  </si>
  <si>
    <t>C. Araştırma ve Geliştirme</t>
  </si>
  <si>
    <t>Araştırma performansının izlenmesi ve görünürlüğünün artırılması</t>
  </si>
  <si>
    <t>Akademik yayın, proje, bildiri ve iş birliği göstergeleri için izleme tablosu hazırlanacaktır.</t>
  </si>
  <si>
    <t>Öğretim elemanlarından dönemlik araştırma faaliyet bilgileri toplanacaktır.</t>
  </si>
  <si>
    <t>Araştırma çıktıları birim düzeyinde analiz edilerek güçlü ve gelişime açık alanlar belirlenecektir.</t>
  </si>
  <si>
    <t>Araştırma iş birlikleri, proje başvuruları ve yayın destekleri için hedefli bilgilendirme yapılacaktır.</t>
  </si>
  <si>
    <t>Araştırma-Geliştirme Komisyonu</t>
  </si>
  <si>
    <t>BAP, Proje Ofisi, Bölüm Başkanlıkları</t>
  </si>
  <si>
    <t>Dönemlik araştırma izleme tablosu; faaliyet raporu</t>
  </si>
  <si>
    <t>Yayın/proje listeleri, faaliyet raporu, web haberleri</t>
  </si>
  <si>
    <t>C.2 Araştırma Yetkinliği</t>
  </si>
  <si>
    <t>Ulusal/uluslararası ortak araştırma ve proje kültürünün geliştirilmesi</t>
  </si>
  <si>
    <t>Ortak çalışma yapılabilecek kurumlar ve araştırma alanları belirlenecektir.</t>
  </si>
  <si>
    <t>Proje yazımı, TÜBİTAK/BAP/AB fırsatları hakkında bilgilendirme yapılacaktır.</t>
  </si>
  <si>
    <t>Proje başvuru sayısı ve iş birliği girişimleri izlenecektir.</t>
  </si>
  <si>
    <t>Başvuru yapılamayan alanlar için mentorluk/ekip eşleştirmesi yapılacaktır.</t>
  </si>
  <si>
    <t>Proje Ofisi, Dış Paydaşlar</t>
  </si>
  <si>
    <t>En az 1 bilgilendirme; en az 1 iş birliği/proje girişimi</t>
  </si>
  <si>
    <t>D. Toplumsal Katkı</t>
  </si>
  <si>
    <t>SKA ile ilişkili toplumsal katkı faaliyetlerinin sistematik izlenmesi</t>
  </si>
  <si>
    <t>Toplumsal katkı faaliyetleri SKA başlıklarıyla eşleştirilecektir.</t>
  </si>
  <si>
    <t>Programlar tarafından toplum sağlığı, çevre, bağımlılık, yaşlı/çocuk/engelli alanlarında faaliyetler yürütülecektir.</t>
  </si>
  <si>
    <t>Faaliyet sayısı, katılımcı sayısı ve hedef kitle geri bildirimleri izlenecektir.</t>
  </si>
  <si>
    <t>Etkisi yüksek faaliyetler sürdürülecek; düşük katılımlı faaliyetler yeniden tasarlanacaktır.</t>
  </si>
  <si>
    <t>Toplumsal Katkı Komisyonu</t>
  </si>
  <si>
    <t>Yerel Kurumlar, STK’lar, Öğrenci Kulüpleri</t>
  </si>
  <si>
    <t>En az 4 toplumsal katkı faaliyeti; SKA eşleştirme tablosu</t>
  </si>
  <si>
    <t>Etkinlik haberleri, fotoğraflar, katılım listeleri</t>
  </si>
  <si>
    <t>D.2 Toplumsal Katkı Performansı</t>
  </si>
  <si>
    <t>Toplumsal katkı performansının ölçülmesi ve iyileştirilmesi</t>
  </si>
  <si>
    <t>Toplumsal katkı faaliyetleri için kısa etki değerlendirme formu hazırlanacaktır.</t>
  </si>
  <si>
    <t>Faaliyet sonrası katılımcı/yararlanıcı geri bildirimi alınacaktır.</t>
  </si>
  <si>
    <t>Geri bildirimler dönem sonunda raporlanacaktır.</t>
  </si>
  <si>
    <t>Sonuçlara göre 2027 faaliyet öncelikleri ve iş birliği alanları belirlenecektir.</t>
  </si>
  <si>
    <t>Kalite Komisyonu, Dış Paydaşlar</t>
  </si>
  <si>
    <t>Haziran-Aralık 2026</t>
  </si>
  <si>
    <t>Etki değerlendirme formu; yıl sonu raporu</t>
  </si>
  <si>
    <t>Geri bildirim formları, değerlendirme raporu</t>
  </si>
  <si>
    <t>2026 PUKÖ Eylem Planı Özet İzleme</t>
  </si>
  <si>
    <t>Alan</t>
  </si>
  <si>
    <t>Eylem Sayısı</t>
  </si>
  <si>
    <t>Devam Ediyor</t>
  </si>
  <si>
    <t>Tamamlandı</t>
  </si>
  <si>
    <t>Revize Edilecek</t>
  </si>
  <si>
    <t>A. Liderlik, Yönetişim ve Kalite</t>
  </si>
  <si>
    <t>Toplam</t>
  </si>
  <si>
    <t>Kullanım Notu</t>
  </si>
  <si>
    <t>Bu dosya 2025 Birim İç Değerlendirme Raporu’nda vurgulanan kalite güvencesi, PUKÖ, paydaş katılımı, dijitalleşme, öğrenci geri bildirimleri, akreditasyon, araştırma ve toplumsal katkı başlıkları temel alınarak hazırlanmıştır.</t>
  </si>
  <si>
    <t>Açıklama</t>
  </si>
  <si>
    <t>Planlandı / Devam Ediyor / Tamamlandı / Revize Edilecek seçeneklerinden biri seçilebilir.</t>
  </si>
  <si>
    <t>Yıl içinde oluşan belge, ekran görüntüsü, kurul kararı, haber linki veya analiz raporu yazılabilir.</t>
  </si>
  <si>
    <t>Özet</t>
  </si>
  <si>
    <t>Durum alanı güncellendikçe Özet sayfasındaki sayımlar otomatik güncellenir.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</si>
</sst>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Carlito"/>
    </font>
    <font>
      <b/>
      <sz val="14"/>
      <color rgb="FFFFFFFF"/>
      <name val="Carlito"/>
    </font>
    <font>
      <i/>
      <sz val="11"/>
      <color rgb="FF0F3D3E"/>
      <name val="Carlito"/>
    </font>
    <font>
      <b/>
      <sz val="11"/>
      <color rgb="FFFFFFFF"/>
      <name val="Carlito"/>
    </font>
    <font>
      <sz val="10"/>
      <name val="Carlito"/>
    </font>
    <font>
      <b/>
      <sz val="11"/>
      <name val="Carlito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E0F2F1"/>
      </patternFill>
    </fill>
    <fill>
      <patternFill patternType="solid">
        <fgColor rgb="FF115E5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center" wrapText="1"/>
    </xf>
    <xf numFmtId="0" fontId="5" fillId="3" borderId="0" xfId="0" applyNumberFormat="1" applyFont="1" applyFill="1" applyBorder="1" applyAlignment="1">
      <alignment vertical="center" wrapText="1"/>
    </xf>
    <xf numFmtId="0" fontId="3" fillId="4" borderId="0" xfId="0" applyNumberFormat="1" applyFont="1" applyFill="1" applyBorder="1" applyAlignment="1">
      <alignment horizontal="center" vertical="top" wrapText="1"/>
    </xf>
    <xf numFmtId="0" fontId="1" fillId="2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vertical="top" wrapText="1"/>
    </xf>
  </cellXfs>
  <cellStyles count="1">
    <cellStyle name="Normal" xfId="0" builtinId="0"/>
  </cellStyles>
  <dxfs count="3">
    <dxf>
      <fill>
        <patternFill patternType="solid">
          <bgColor rgb="FFFEE2E2"/>
        </patternFill>
      </fill>
    </dxf>
    <dxf>
      <fill>
        <patternFill patternType="solid">
          <bgColor rgb="FFFEF9C3"/>
        </patternFill>
      </fill>
    </dxf>
    <dxf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PUKO2026Table" displayName="PUKO2026Table" ref="A4:M24">
  <tableColumns count="13">
    <tableColumn id="1" name="No"/>
    <tableColumn id="2" name="BİDR Başlığı"/>
    <tableColumn id="3" name="Gelişime Açık Alan / İhtiyaç"/>
    <tableColumn id="4" name="P - Planla"/>
    <tableColumn id="5" name="U - Uygula"/>
    <tableColumn id="6" name="K - Kontrol Et"/>
    <tableColumn id="7" name="Ö - Önlem Al"/>
    <tableColumn id="8" name="Sorumlu Birim/Kişi"/>
    <tableColumn id="9" name="İş Birliği"/>
    <tableColumn id="10" name="Zamanlama"/>
    <tableColumn id="11" name="Performans Göstergesi"/>
    <tableColumn id="12" name="Kanıt / Çıktı"/>
    <tableColumn id="13" name="Dur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13" workbookViewId="0">
      <selection sqref="A1:M1"/>
    </sheetView>
  </sheetViews>
  <sheetFormatPr defaultRowHeight="14.25"/>
  <cols>
    <col min="1" max="1" width="5" customWidth="1"/>
    <col min="2" max="2" width="22" customWidth="1"/>
    <col min="3" max="3" width="32" customWidth="1"/>
    <col min="4" max="7" width="34" customWidth="1"/>
    <col min="8" max="8" width="28" customWidth="1"/>
    <col min="9" max="9" width="24" customWidth="1"/>
    <col min="10" max="10" width="18" customWidth="1"/>
    <col min="11" max="12" width="28" customWidth="1"/>
    <col min="13" max="13" width="14" customWidth="1"/>
  </cols>
  <sheetData>
    <row r="1" spans="1:13" ht="27.95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4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4" spans="1:13" ht="36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</row>
    <row r="5" spans="1:13" ht="72" customHeight="1">
      <c r="A5" s="3">
        <v>1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</row>
    <row r="6" spans="1:13" ht="72" customHeight="1">
      <c r="A6" s="3">
        <v>2</v>
      </c>
      <c r="B6" s="3" t="s">
        <v>27</v>
      </c>
      <c r="C6" s="3" t="s">
        <v>28</v>
      </c>
      <c r="D6" s="3" t="s">
        <v>29</v>
      </c>
      <c r="E6" s="3" t="s">
        <v>30</v>
      </c>
      <c r="F6" s="3" t="s">
        <v>31</v>
      </c>
      <c r="G6" s="3" t="s">
        <v>32</v>
      </c>
      <c r="H6" s="3" t="s">
        <v>33</v>
      </c>
      <c r="I6" s="3" t="s">
        <v>34</v>
      </c>
      <c r="J6" s="3" t="s">
        <v>35</v>
      </c>
      <c r="K6" s="3" t="s">
        <v>36</v>
      </c>
      <c r="L6" s="3" t="s">
        <v>37</v>
      </c>
      <c r="M6" s="3" t="s">
        <v>26</v>
      </c>
    </row>
    <row r="7" spans="1:13" ht="72" customHeight="1">
      <c r="A7" s="3">
        <v>3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26</v>
      </c>
    </row>
    <row r="8" spans="1:13" ht="72" customHeight="1">
      <c r="A8" s="3">
        <v>4</v>
      </c>
      <c r="B8" s="3" t="s">
        <v>38</v>
      </c>
      <c r="C8" s="3" t="s">
        <v>49</v>
      </c>
      <c r="D8" s="3" t="s">
        <v>50</v>
      </c>
      <c r="E8" s="3" t="s">
        <v>51</v>
      </c>
      <c r="F8" s="3" t="s">
        <v>52</v>
      </c>
      <c r="G8" s="3" t="s">
        <v>53</v>
      </c>
      <c r="H8" s="3" t="s">
        <v>54</v>
      </c>
      <c r="I8" s="3" t="s">
        <v>55</v>
      </c>
      <c r="J8" s="3" t="s">
        <v>56</v>
      </c>
      <c r="K8" s="3" t="s">
        <v>57</v>
      </c>
      <c r="L8" s="3" t="s">
        <v>58</v>
      </c>
      <c r="M8" s="3" t="s">
        <v>26</v>
      </c>
    </row>
    <row r="9" spans="1:13" ht="72" customHeight="1">
      <c r="A9" s="3">
        <v>5</v>
      </c>
      <c r="B9" s="3" t="s">
        <v>59</v>
      </c>
      <c r="C9" s="3" t="s">
        <v>60</v>
      </c>
      <c r="D9" s="3" t="s">
        <v>61</v>
      </c>
      <c r="E9" s="3" t="s">
        <v>62</v>
      </c>
      <c r="F9" s="3" t="s">
        <v>63</v>
      </c>
      <c r="G9" s="3" t="s">
        <v>64</v>
      </c>
      <c r="H9" s="3" t="s">
        <v>65</v>
      </c>
      <c r="I9" s="3" t="s">
        <v>66</v>
      </c>
      <c r="J9" s="3" t="s">
        <v>23</v>
      </c>
      <c r="K9" s="3" t="s">
        <v>67</v>
      </c>
      <c r="L9" s="3" t="s">
        <v>68</v>
      </c>
      <c r="M9" s="3" t="s">
        <v>26</v>
      </c>
    </row>
    <row r="10" spans="1:13" ht="72" customHeight="1">
      <c r="A10" s="3">
        <v>6</v>
      </c>
      <c r="B10" s="3" t="s">
        <v>69</v>
      </c>
      <c r="C10" s="3" t="s">
        <v>70</v>
      </c>
      <c r="D10" s="3" t="s">
        <v>71</v>
      </c>
      <c r="E10" s="3" t="s">
        <v>72</v>
      </c>
      <c r="F10" s="3" t="s">
        <v>73</v>
      </c>
      <c r="G10" s="3" t="s">
        <v>74</v>
      </c>
      <c r="H10" s="3" t="s">
        <v>75</v>
      </c>
      <c r="I10" s="3" t="s">
        <v>76</v>
      </c>
      <c r="J10" s="3" t="s">
        <v>23</v>
      </c>
      <c r="K10" s="3" t="s">
        <v>77</v>
      </c>
      <c r="L10" s="3" t="s">
        <v>78</v>
      </c>
      <c r="M10" s="3" t="s">
        <v>26</v>
      </c>
    </row>
    <row r="11" spans="1:13" ht="72" customHeight="1">
      <c r="A11" s="3">
        <v>7</v>
      </c>
      <c r="B11" s="3" t="s">
        <v>79</v>
      </c>
      <c r="C11" s="3" t="s">
        <v>80</v>
      </c>
      <c r="D11" s="3" t="s">
        <v>81</v>
      </c>
      <c r="E11" s="3" t="s">
        <v>82</v>
      </c>
      <c r="F11" s="3" t="s">
        <v>83</v>
      </c>
      <c r="G11" s="3" t="s">
        <v>84</v>
      </c>
      <c r="H11" s="3" t="s">
        <v>33</v>
      </c>
      <c r="I11" s="3" t="s">
        <v>85</v>
      </c>
      <c r="J11" s="3" t="s">
        <v>86</v>
      </c>
      <c r="K11" s="3" t="s">
        <v>87</v>
      </c>
      <c r="L11" s="3" t="s">
        <v>88</v>
      </c>
      <c r="M11" s="3" t="s">
        <v>26</v>
      </c>
    </row>
    <row r="12" spans="1:13" ht="72" customHeight="1">
      <c r="A12" s="3">
        <v>8</v>
      </c>
      <c r="B12" s="3" t="s">
        <v>89</v>
      </c>
      <c r="C12" s="3" t="s">
        <v>90</v>
      </c>
      <c r="D12" s="3" t="s">
        <v>91</v>
      </c>
      <c r="E12" s="3" t="s">
        <v>92</v>
      </c>
      <c r="F12" s="3" t="s">
        <v>93</v>
      </c>
      <c r="G12" s="3" t="s">
        <v>94</v>
      </c>
      <c r="H12" s="3" t="s">
        <v>95</v>
      </c>
      <c r="I12" s="3" t="s">
        <v>96</v>
      </c>
      <c r="J12" s="3" t="s">
        <v>97</v>
      </c>
      <c r="K12" s="3" t="s">
        <v>98</v>
      </c>
      <c r="L12" s="3" t="s">
        <v>99</v>
      </c>
      <c r="M12" s="3" t="s">
        <v>26</v>
      </c>
    </row>
    <row r="13" spans="1:13" ht="72" customHeight="1">
      <c r="A13" s="3">
        <v>9</v>
      </c>
      <c r="B13" s="3" t="s">
        <v>100</v>
      </c>
      <c r="C13" s="3" t="s">
        <v>101</v>
      </c>
      <c r="D13" s="3" t="s">
        <v>102</v>
      </c>
      <c r="E13" s="3" t="s">
        <v>103</v>
      </c>
      <c r="F13" s="3" t="s">
        <v>104</v>
      </c>
      <c r="G13" s="3" t="s">
        <v>105</v>
      </c>
      <c r="H13" s="3" t="s">
        <v>106</v>
      </c>
      <c r="I13" s="3" t="s">
        <v>107</v>
      </c>
      <c r="J13" s="3" t="s">
        <v>86</v>
      </c>
      <c r="K13" s="3" t="s">
        <v>108</v>
      </c>
      <c r="L13" s="3" t="s">
        <v>109</v>
      </c>
      <c r="M13" s="3" t="s">
        <v>26</v>
      </c>
    </row>
    <row r="14" spans="1:13" ht="72" customHeight="1">
      <c r="A14" s="3">
        <v>10</v>
      </c>
      <c r="B14" s="3" t="s">
        <v>110</v>
      </c>
      <c r="C14" s="3" t="s">
        <v>111</v>
      </c>
      <c r="D14" s="3" t="s">
        <v>112</v>
      </c>
      <c r="E14" s="3" t="s">
        <v>113</v>
      </c>
      <c r="F14" s="3" t="s">
        <v>114</v>
      </c>
      <c r="G14" s="3" t="s">
        <v>115</v>
      </c>
      <c r="H14" s="3" t="s">
        <v>116</v>
      </c>
      <c r="I14" s="3" t="s">
        <v>117</v>
      </c>
      <c r="J14" s="3" t="s">
        <v>118</v>
      </c>
      <c r="K14" s="3" t="s">
        <v>119</v>
      </c>
      <c r="L14" s="3" t="s">
        <v>120</v>
      </c>
      <c r="M14" s="3" t="s">
        <v>26</v>
      </c>
    </row>
    <row r="15" spans="1:13" ht="72" customHeight="1">
      <c r="A15" s="3">
        <v>11</v>
      </c>
      <c r="B15" s="3" t="s">
        <v>121</v>
      </c>
      <c r="C15" s="3" t="s">
        <v>122</v>
      </c>
      <c r="D15" s="3" t="s">
        <v>123</v>
      </c>
      <c r="E15" s="3" t="s">
        <v>124</v>
      </c>
      <c r="F15" s="3" t="s">
        <v>125</v>
      </c>
      <c r="G15" s="3" t="s">
        <v>126</v>
      </c>
      <c r="H15" s="3" t="s">
        <v>127</v>
      </c>
      <c r="I15" s="3" t="s">
        <v>128</v>
      </c>
      <c r="J15" s="3" t="s">
        <v>129</v>
      </c>
      <c r="K15" s="3" t="s">
        <v>130</v>
      </c>
      <c r="L15" s="3" t="s">
        <v>131</v>
      </c>
      <c r="M15" s="3" t="s">
        <v>26</v>
      </c>
    </row>
    <row r="16" spans="1:13" ht="72" customHeight="1">
      <c r="A16" s="3">
        <v>12</v>
      </c>
      <c r="B16" s="3" t="s">
        <v>132</v>
      </c>
      <c r="C16" s="3" t="s">
        <v>133</v>
      </c>
      <c r="D16" s="3" t="s">
        <v>134</v>
      </c>
      <c r="E16" s="3" t="s">
        <v>135</v>
      </c>
      <c r="F16" s="3" t="s">
        <v>136</v>
      </c>
      <c r="G16" s="3" t="s">
        <v>137</v>
      </c>
      <c r="H16" s="3" t="s">
        <v>138</v>
      </c>
      <c r="I16" s="3" t="s">
        <v>139</v>
      </c>
      <c r="J16" s="3" t="s">
        <v>86</v>
      </c>
      <c r="K16" s="3" t="s">
        <v>140</v>
      </c>
      <c r="L16" s="3" t="s">
        <v>141</v>
      </c>
      <c r="M16" s="3" t="s">
        <v>26</v>
      </c>
    </row>
    <row r="17" spans="1:13" ht="72" customHeight="1">
      <c r="A17" s="3">
        <v>13</v>
      </c>
      <c r="B17" s="3" t="s">
        <v>142</v>
      </c>
      <c r="C17" s="3" t="s">
        <v>143</v>
      </c>
      <c r="D17" s="3" t="s">
        <v>144</v>
      </c>
      <c r="E17" s="3" t="s">
        <v>145</v>
      </c>
      <c r="F17" s="3" t="s">
        <v>146</v>
      </c>
      <c r="G17" s="3" t="s">
        <v>147</v>
      </c>
      <c r="H17" s="3" t="s">
        <v>148</v>
      </c>
      <c r="I17" s="3" t="s">
        <v>149</v>
      </c>
      <c r="J17" s="3" t="s">
        <v>46</v>
      </c>
      <c r="K17" s="3" t="s">
        <v>150</v>
      </c>
      <c r="L17" s="3" t="s">
        <v>151</v>
      </c>
      <c r="M17" s="3" t="s">
        <v>26</v>
      </c>
    </row>
    <row r="18" spans="1:13" ht="72" customHeight="1">
      <c r="A18" s="3">
        <v>14</v>
      </c>
      <c r="B18" s="3" t="s">
        <v>152</v>
      </c>
      <c r="C18" s="3" t="s">
        <v>153</v>
      </c>
      <c r="D18" s="3" t="s">
        <v>154</v>
      </c>
      <c r="E18" s="3" t="s">
        <v>155</v>
      </c>
      <c r="F18" s="3" t="s">
        <v>156</v>
      </c>
      <c r="G18" s="3" t="s">
        <v>157</v>
      </c>
      <c r="H18" s="3" t="s">
        <v>158</v>
      </c>
      <c r="I18" s="3" t="s">
        <v>159</v>
      </c>
      <c r="J18" s="3" t="s">
        <v>160</v>
      </c>
      <c r="K18" s="3" t="s">
        <v>161</v>
      </c>
      <c r="L18" s="3" t="s">
        <v>162</v>
      </c>
      <c r="M18" s="3" t="s">
        <v>26</v>
      </c>
    </row>
    <row r="19" spans="1:13" ht="72" customHeight="1">
      <c r="A19" s="3">
        <v>15</v>
      </c>
      <c r="B19" s="3" t="s">
        <v>163</v>
      </c>
      <c r="C19" s="3" t="s">
        <v>164</v>
      </c>
      <c r="D19" s="3" t="s">
        <v>165</v>
      </c>
      <c r="E19" s="3" t="s">
        <v>166</v>
      </c>
      <c r="F19" s="3" t="s">
        <v>167</v>
      </c>
      <c r="G19" s="3" t="s">
        <v>168</v>
      </c>
      <c r="H19" s="3" t="s">
        <v>169</v>
      </c>
      <c r="I19" s="3" t="s">
        <v>170</v>
      </c>
      <c r="J19" s="3" t="s">
        <v>23</v>
      </c>
      <c r="K19" s="3" t="s">
        <v>171</v>
      </c>
      <c r="L19" s="3" t="s">
        <v>172</v>
      </c>
      <c r="M19" s="3" t="s">
        <v>26</v>
      </c>
    </row>
    <row r="20" spans="1:13" ht="72" customHeight="1">
      <c r="A20" s="3">
        <v>16</v>
      </c>
      <c r="B20" s="3" t="s">
        <v>173</v>
      </c>
      <c r="C20" s="3" t="s">
        <v>174</v>
      </c>
      <c r="D20" s="3" t="s">
        <v>175</v>
      </c>
      <c r="E20" s="3" t="s">
        <v>176</v>
      </c>
      <c r="F20" s="3" t="s">
        <v>177</v>
      </c>
      <c r="G20" s="3" t="s">
        <v>178</v>
      </c>
      <c r="H20" s="3" t="s">
        <v>44</v>
      </c>
      <c r="I20" s="3" t="s">
        <v>179</v>
      </c>
      <c r="J20" s="3" t="s">
        <v>180</v>
      </c>
      <c r="K20" s="3" t="s">
        <v>181</v>
      </c>
      <c r="L20" s="3" t="s">
        <v>182</v>
      </c>
      <c r="M20" s="3" t="s">
        <v>26</v>
      </c>
    </row>
    <row r="21" spans="1:13" ht="72" customHeight="1">
      <c r="A21" s="3">
        <v>17</v>
      </c>
      <c r="B21" s="3" t="s">
        <v>183</v>
      </c>
      <c r="C21" s="3" t="s">
        <v>184</v>
      </c>
      <c r="D21" s="3" t="s">
        <v>185</v>
      </c>
      <c r="E21" s="3" t="s">
        <v>186</v>
      </c>
      <c r="F21" s="3" t="s">
        <v>187</v>
      </c>
      <c r="G21" s="3" t="s">
        <v>188</v>
      </c>
      <c r="H21" s="3" t="s">
        <v>189</v>
      </c>
      <c r="I21" s="3" t="s">
        <v>190</v>
      </c>
      <c r="J21" s="3" t="s">
        <v>23</v>
      </c>
      <c r="K21" s="3" t="s">
        <v>191</v>
      </c>
      <c r="L21" s="3" t="s">
        <v>192</v>
      </c>
      <c r="M21" s="3" t="s">
        <v>26</v>
      </c>
    </row>
    <row r="22" spans="1:13" ht="72" customHeight="1">
      <c r="A22" s="3">
        <v>18</v>
      </c>
      <c r="B22" s="3" t="s">
        <v>193</v>
      </c>
      <c r="C22" s="3" t="s">
        <v>194</v>
      </c>
      <c r="D22" s="3" t="s">
        <v>195</v>
      </c>
      <c r="E22" s="3" t="s">
        <v>196</v>
      </c>
      <c r="F22" s="3" t="s">
        <v>197</v>
      </c>
      <c r="G22" s="3" t="s">
        <v>198</v>
      </c>
      <c r="H22" s="3" t="s">
        <v>189</v>
      </c>
      <c r="I22" s="3" t="s">
        <v>199</v>
      </c>
      <c r="J22" s="3" t="s">
        <v>86</v>
      </c>
      <c r="K22" s="3" t="s">
        <v>200</v>
      </c>
      <c r="L22" s="3" t="s">
        <v>141</v>
      </c>
      <c r="M22" s="3" t="s">
        <v>26</v>
      </c>
    </row>
    <row r="23" spans="1:13" ht="72" customHeight="1">
      <c r="A23" s="3">
        <v>19</v>
      </c>
      <c r="B23" s="3" t="s">
        <v>201</v>
      </c>
      <c r="C23" s="3" t="s">
        <v>202</v>
      </c>
      <c r="D23" s="3" t="s">
        <v>203</v>
      </c>
      <c r="E23" s="3" t="s">
        <v>204</v>
      </c>
      <c r="F23" s="3" t="s">
        <v>205</v>
      </c>
      <c r="G23" s="3" t="s">
        <v>206</v>
      </c>
      <c r="H23" s="3" t="s">
        <v>207</v>
      </c>
      <c r="I23" s="3" t="s">
        <v>208</v>
      </c>
      <c r="J23" s="3" t="s">
        <v>23</v>
      </c>
      <c r="K23" s="3" t="s">
        <v>209</v>
      </c>
      <c r="L23" s="3" t="s">
        <v>210</v>
      </c>
      <c r="M23" s="3" t="s">
        <v>26</v>
      </c>
    </row>
    <row r="24" spans="1:13" ht="72" customHeight="1">
      <c r="A24" s="3">
        <v>20</v>
      </c>
      <c r="B24" s="3" t="s">
        <v>211</v>
      </c>
      <c r="C24" s="3" t="s">
        <v>212</v>
      </c>
      <c r="D24" s="3" t="s">
        <v>213</v>
      </c>
      <c r="E24" s="3" t="s">
        <v>214</v>
      </c>
      <c r="F24" s="3" t="s">
        <v>215</v>
      </c>
      <c r="G24" s="3" t="s">
        <v>216</v>
      </c>
      <c r="H24" s="3" t="s">
        <v>207</v>
      </c>
      <c r="I24" s="3" t="s">
        <v>217</v>
      </c>
      <c r="J24" s="3" t="s">
        <v>218</v>
      </c>
      <c r="K24" s="3" t="s">
        <v>219</v>
      </c>
      <c r="L24" s="3" t="s">
        <v>220</v>
      </c>
      <c r="M24" s="3" t="s">
        <v>26</v>
      </c>
    </row>
  </sheetData>
  <mergeCells count="2">
    <mergeCell ref="A1:M1"/>
    <mergeCell ref="A2:M2"/>
  </mergeCells>
  <conditionalFormatting sqref="M5:M24">
    <cfRule type="expression" dxfId="2" priority="1">
      <formula>M5="Tamamlandı"</formula>
    </cfRule>
    <cfRule type="expression" dxfId="1" priority="2">
      <formula>M5="Devam Ediyor"</formula>
    </cfRule>
    <cfRule type="expression" dxfId="0" priority="3">
      <formula>M5="Revize Edilecek"</formula>
    </cfRule>
  </conditionalFormatting>
  <dataValidations count="1">
    <dataValidation type="list" sqref="M5:M24">
      <formula1>"Planlandı,Devam Ediyor,Tamamlandı,Revize Edilecek"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F1"/>
    </sheetView>
  </sheetViews>
  <sheetFormatPr defaultRowHeight="14.25"/>
  <cols>
    <col min="1" max="1" width="34" customWidth="1"/>
    <col min="2" max="5" width="14" customWidth="1"/>
    <col min="6" max="6" width="16" customWidth="1"/>
  </cols>
  <sheetData>
    <row r="1" spans="1:6" ht="27.95" customHeight="1">
      <c r="A1" s="7" t="s">
        <v>221</v>
      </c>
      <c r="B1" s="7"/>
      <c r="C1" s="7"/>
      <c r="D1" s="7"/>
      <c r="E1" s="7"/>
      <c r="F1" s="7"/>
    </row>
    <row r="3" spans="1:6" ht="15">
      <c r="A3" s="1" t="s">
        <v>222</v>
      </c>
      <c r="B3" s="1" t="s">
        <v>223</v>
      </c>
      <c r="C3" s="1" t="s">
        <v>26</v>
      </c>
      <c r="D3" s="1" t="s">
        <v>224</v>
      </c>
      <c r="E3" s="1" t="s">
        <v>225</v>
      </c>
      <c r="F3" s="1" t="s">
        <v>226</v>
      </c>
    </row>
    <row r="4" spans="1:6">
      <c r="A4" s="4" t="s">
        <v>227</v>
      </c>
      <c r="B4" s="4">
        <f>COUNTIF('2026 PUKO Eylem Planı'!B:B,"A.*")</f>
        <v>12</v>
      </c>
      <c r="C4" s="4">
        <f>COUNTIFS('2026 PUKO Eylem Planı'!B:B,"A.*",'2026 PUKO Eylem Planı'!M:M,"Planlandı")</f>
        <v>12</v>
      </c>
      <c r="D4" s="4">
        <f>COUNTIFS('2026 PUKO Eylem Planı'!B:B,"A.*",'2026 PUKO Eylem Planı'!M:M,"Devam Ediyor")</f>
        <v>0</v>
      </c>
      <c r="E4" s="4">
        <f>COUNTIFS('2026 PUKO Eylem Planı'!B:B,"A.*",'2026 PUKO Eylem Planı'!M:M,"Tamamlandı")</f>
        <v>0</v>
      </c>
      <c r="F4" s="4">
        <f>COUNTIFS('2026 PUKO Eylem Planı'!B:B,"A.*",'2026 PUKO Eylem Planı'!M:M,"Revize Edilecek")</f>
        <v>0</v>
      </c>
    </row>
    <row r="5" spans="1:6">
      <c r="A5" s="4" t="s">
        <v>142</v>
      </c>
      <c r="B5" s="4">
        <f>COUNTIF('2026 PUKO Eylem Planı'!B:B,"B.*")</f>
        <v>4</v>
      </c>
      <c r="C5" s="4">
        <f>COUNTIFS('2026 PUKO Eylem Planı'!B:B,"B.*",'2026 PUKO Eylem Planı'!M:M,"Planlandı")</f>
        <v>4</v>
      </c>
      <c r="D5" s="4">
        <f>COUNTIFS('2026 PUKO Eylem Planı'!B:B,"B.*",'2026 PUKO Eylem Planı'!M:M,"Devam Ediyor")</f>
        <v>0</v>
      </c>
      <c r="E5" s="4">
        <f>COUNTIFS('2026 PUKO Eylem Planı'!B:B,"B.*",'2026 PUKO Eylem Planı'!M:M,"Tamamlandı")</f>
        <v>0</v>
      </c>
      <c r="F5" s="4">
        <f>COUNTIFS('2026 PUKO Eylem Planı'!B:B,"B.*",'2026 PUKO Eylem Planı'!M:M,"Revize Edilecek")</f>
        <v>0</v>
      </c>
    </row>
    <row r="6" spans="1:6">
      <c r="A6" s="4" t="s">
        <v>183</v>
      </c>
      <c r="B6" s="4">
        <f>COUNTIF('2026 PUKO Eylem Planı'!B:B,"C.*")</f>
        <v>2</v>
      </c>
      <c r="C6" s="4">
        <f>COUNTIFS('2026 PUKO Eylem Planı'!B:B,"C.*",'2026 PUKO Eylem Planı'!M:M,"Planlandı")</f>
        <v>2</v>
      </c>
      <c r="D6" s="4">
        <f>COUNTIFS('2026 PUKO Eylem Planı'!B:B,"C.*",'2026 PUKO Eylem Planı'!M:M,"Devam Ediyor")</f>
        <v>0</v>
      </c>
      <c r="E6" s="4">
        <f>COUNTIFS('2026 PUKO Eylem Planı'!B:B,"C.*",'2026 PUKO Eylem Planı'!M:M,"Tamamlandı")</f>
        <v>0</v>
      </c>
      <c r="F6" s="4">
        <f>COUNTIFS('2026 PUKO Eylem Planı'!B:B,"C.*",'2026 PUKO Eylem Planı'!M:M,"Revize Edilecek")</f>
        <v>0</v>
      </c>
    </row>
    <row r="7" spans="1:6">
      <c r="A7" s="4" t="s">
        <v>201</v>
      </c>
      <c r="B7" s="4">
        <f>COUNTIF('2026 PUKO Eylem Planı'!B:B,"D.*")</f>
        <v>2</v>
      </c>
      <c r="C7" s="4">
        <f>COUNTIFS('2026 PUKO Eylem Planı'!B:B,"D.*",'2026 PUKO Eylem Planı'!M:M,"Planlandı")</f>
        <v>2</v>
      </c>
      <c r="D7" s="4">
        <f>COUNTIFS('2026 PUKO Eylem Planı'!B:B,"D.*",'2026 PUKO Eylem Planı'!M:M,"Devam Ediyor")</f>
        <v>0</v>
      </c>
      <c r="E7" s="4">
        <f>COUNTIFS('2026 PUKO Eylem Planı'!B:B,"D.*",'2026 PUKO Eylem Planı'!M:M,"Tamamlandı")</f>
        <v>0</v>
      </c>
      <c r="F7" s="4">
        <f>COUNTIFS('2026 PUKO Eylem Planı'!B:B,"D.*",'2026 PUKO Eylem Planı'!M:M,"Revize Edilecek")</f>
        <v>0</v>
      </c>
    </row>
    <row r="8" spans="1:6" ht="15">
      <c r="A8" s="5" t="s">
        <v>228</v>
      </c>
      <c r="B8" s="5">
        <f>SUM(B4:B7)</f>
        <v>20</v>
      </c>
      <c r="C8" s="5">
        <f>SUM(C4:C7)</f>
        <v>20</v>
      </c>
      <c r="D8" s="5">
        <f>SUM(D4:D7)</f>
        <v>0</v>
      </c>
      <c r="E8" s="5">
        <f>SUM(E4:E7)</f>
        <v>0</v>
      </c>
      <c r="F8" s="5">
        <f>SUM(F4:F7)</f>
        <v>0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4.25"/>
  <cols>
    <col min="1" max="1" width="32" customWidth="1"/>
    <col min="2" max="2" width="70" customWidth="1"/>
  </cols>
  <sheetData>
    <row r="1" spans="1:4" ht="18">
      <c r="A1" s="7" t="s">
        <v>229</v>
      </c>
      <c r="B1" s="7"/>
      <c r="C1" s="7"/>
      <c r="D1" s="7"/>
    </row>
    <row r="3" spans="1:4">
      <c r="A3" s="9" t="s">
        <v>230</v>
      </c>
      <c r="B3" s="9"/>
      <c r="C3" s="9"/>
      <c r="D3" s="9"/>
    </row>
    <row r="4" spans="1:4">
      <c r="A4" s="9"/>
      <c r="B4" s="9"/>
      <c r="C4" s="9"/>
      <c r="D4" s="9"/>
    </row>
    <row r="5" spans="1:4">
      <c r="A5" s="9"/>
      <c r="B5" s="9"/>
      <c r="C5" s="9"/>
      <c r="D5" s="9"/>
    </row>
    <row r="7" spans="1:4" ht="15">
      <c r="A7" s="6" t="s">
        <v>222</v>
      </c>
      <c r="B7" s="6" t="s">
        <v>231</v>
      </c>
    </row>
    <row r="8" spans="1:4" ht="28.5">
      <c r="A8" s="2" t="s">
        <v>14</v>
      </c>
      <c r="B8" s="2" t="s">
        <v>232</v>
      </c>
    </row>
    <row r="9" spans="1:4" ht="28.5">
      <c r="A9" s="2" t="s">
        <v>13</v>
      </c>
      <c r="B9" s="2" t="s">
        <v>233</v>
      </c>
    </row>
    <row r="10" spans="1:4">
      <c r="A10" s="2" t="s">
        <v>234</v>
      </c>
      <c r="B10" s="2" t="s">
        <v>235</v>
      </c>
    </row>
  </sheetData>
  <mergeCells count="2">
    <mergeCell ref="A1:D1"/>
    <mergeCell ref="A3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2026 PUKO Eylem Planı</vt:lpstr>
      <vt:lpstr>Özet</vt:lpstr>
      <vt:lpstr>Kullanım Notu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BARÜ</dc:creator>
  <cp:lastModifiedBy>BARÜ</cp:lastModifiedBy>
  <dcterms:created xsi:type="dcterms:W3CDTF">2026-05-20T11:48:48Z</dcterms:created>
  <dcterms:modified xsi:type="dcterms:W3CDTF">2026-05-20T11:48:48Z</dcterms:modified>
</cp:coreProperties>
</file>