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BuÇalışmaKitabı" defaultThemeVersion="124226"/>
  <mc:AlternateContent xmlns:mc="http://schemas.openxmlformats.org/markup-compatibility/2006">
    <mc:Choice Requires="x15">
      <x15ac:absPath xmlns:x15ac="http://schemas.microsoft.com/office/spreadsheetml/2010/11/ac" url="C:\Users\CetinBey\Desktop\"/>
    </mc:Choice>
  </mc:AlternateContent>
  <xr:revisionPtr revIDLastSave="0" documentId="13_ncr:1_{ED99CC8E-6AE0-4E52-A1B5-ACADB9385787}" xr6:coauthVersionLast="47" xr6:coauthVersionMax="47" xr10:uidLastSave="{00000000-0000-0000-0000-000000000000}"/>
  <bookViews>
    <workbookView xWindow="-120" yWindow="-120" windowWidth="29040" windowHeight="15840" xr2:uid="{00000000-000D-0000-FFFF-FFFF00000000}"/>
  </bookViews>
  <sheets>
    <sheet name="5434" sheetId="15" r:id="rId1"/>
    <sheet name="5510 " sheetId="11" r:id="rId2"/>
    <sheet name="Sayfa1" sheetId="12" state="hidden" r:id="rId3"/>
    <sheet name="Sayfa2" sheetId="1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11" l="1"/>
  <c r="B52" i="15"/>
  <c r="B53" i="15" s="1"/>
  <c r="B39" i="15"/>
  <c r="B32" i="15"/>
  <c r="B49" i="11"/>
  <c r="B50" i="11" s="1"/>
  <c r="F31" i="11"/>
  <c r="D31" i="11"/>
  <c r="F7" i="13"/>
  <c r="F39" i="15"/>
  <c r="F51" i="15"/>
  <c r="D43" i="15"/>
  <c r="F43" i="15" s="1"/>
  <c r="B38" i="15"/>
  <c r="G8" i="15"/>
  <c r="D26" i="15" s="1"/>
  <c r="F26" i="15" s="1"/>
  <c r="G8" i="11"/>
  <c r="D13" i="11" s="1"/>
  <c r="D45" i="15" l="1"/>
  <c r="F45" i="15" s="1"/>
  <c r="D44" i="15"/>
  <c r="F44" i="15" s="1"/>
  <c r="D48" i="15"/>
  <c r="F48" i="15" s="1"/>
  <c r="D46" i="15"/>
  <c r="F46" i="15" s="1"/>
  <c r="D47" i="15"/>
  <c r="F47" i="15" s="1"/>
  <c r="D45" i="11"/>
  <c r="F45" i="11" s="1"/>
  <c r="D43" i="11"/>
  <c r="F43" i="11" s="1"/>
  <c r="D44" i="11"/>
  <c r="D42" i="11"/>
  <c r="D35" i="11"/>
  <c r="F35" i="11" s="1"/>
  <c r="D34" i="11"/>
  <c r="D48" i="11"/>
  <c r="F48" i="11" s="1"/>
  <c r="D47" i="11"/>
  <c r="F47" i="11" s="1"/>
  <c r="D40" i="11"/>
  <c r="D36" i="15"/>
  <c r="F36" i="15" s="1"/>
  <c r="D51" i="15"/>
  <c r="D50" i="15"/>
  <c r="F50" i="15" s="1"/>
  <c r="D35" i="15"/>
  <c r="D42" i="15"/>
  <c r="D37" i="15"/>
  <c r="B36" i="11"/>
  <c r="D49" i="15"/>
  <c r="F49" i="15" s="1"/>
  <c r="D31" i="15"/>
  <c r="F31" i="15" s="1"/>
  <c r="D30" i="15"/>
  <c r="F30" i="15" s="1"/>
  <c r="D29" i="15"/>
  <c r="F29" i="15" s="1"/>
  <c r="D25" i="15"/>
  <c r="F25" i="15" s="1"/>
  <c r="D27" i="15"/>
  <c r="F27" i="15" s="1"/>
  <c r="D29" i="11"/>
  <c r="D30" i="11"/>
  <c r="D28" i="11"/>
  <c r="B37" i="11"/>
  <c r="D46" i="11"/>
  <c r="D41" i="11"/>
  <c r="F41" i="11" s="1"/>
  <c r="F46" i="11" l="1"/>
  <c r="F49" i="11" s="1"/>
  <c r="D49" i="11"/>
  <c r="D52" i="15"/>
  <c r="F42" i="15"/>
  <c r="D17" i="15"/>
  <c r="F17" i="15" s="1"/>
  <c r="D19" i="15"/>
  <c r="F19" i="15" s="1"/>
  <c r="D28" i="15"/>
  <c r="F28" i="15" s="1"/>
  <c r="D21" i="15"/>
  <c r="F21" i="15" s="1"/>
  <c r="D13" i="15"/>
  <c r="F37" i="15"/>
  <c r="D15" i="15"/>
  <c r="F15" i="15" s="1"/>
  <c r="D23" i="15"/>
  <c r="F23" i="15" s="1"/>
  <c r="D14" i="15"/>
  <c r="F14" i="15" s="1"/>
  <c r="D16" i="15"/>
  <c r="F16" i="15" s="1"/>
  <c r="D18" i="15"/>
  <c r="F18" i="15" s="1"/>
  <c r="D20" i="15"/>
  <c r="F20" i="15" s="1"/>
  <c r="D22" i="15"/>
  <c r="F22" i="15" s="1"/>
  <c r="D24" i="15"/>
  <c r="F24" i="15" s="1"/>
  <c r="D16" i="11"/>
  <c r="F16" i="11" s="1"/>
  <c r="F44" i="11"/>
  <c r="F42" i="11"/>
  <c r="D22" i="11"/>
  <c r="F22" i="11" s="1"/>
  <c r="D25" i="11"/>
  <c r="F25" i="11" s="1"/>
  <c r="D21" i="11"/>
  <c r="F21" i="11" s="1"/>
  <c r="D17" i="11"/>
  <c r="F17" i="11" s="1"/>
  <c r="D26" i="11"/>
  <c r="F26" i="11" s="1"/>
  <c r="D18" i="11"/>
  <c r="F18" i="11" s="1"/>
  <c r="D14" i="11"/>
  <c r="F14" i="11" s="1"/>
  <c r="F13" i="11"/>
  <c r="D24" i="11"/>
  <c r="F24" i="11" s="1"/>
  <c r="D20" i="11"/>
  <c r="F20" i="11" s="1"/>
  <c r="D27" i="11"/>
  <c r="F27" i="11" s="1"/>
  <c r="D23" i="11"/>
  <c r="F23" i="11" s="1"/>
  <c r="D19" i="11"/>
  <c r="F19" i="11" s="1"/>
  <c r="D15" i="11"/>
  <c r="F15" i="11" s="1"/>
  <c r="F28" i="11"/>
  <c r="F30" i="11"/>
  <c r="F29" i="11"/>
  <c r="F52" i="15" l="1"/>
  <c r="D55" i="15"/>
  <c r="F13" i="15"/>
  <c r="F32" i="15" s="1"/>
  <c r="D32" i="15"/>
  <c r="D51" i="11"/>
  <c r="F34" i="11"/>
  <c r="F36" i="11" s="1"/>
  <c r="D36" i="11"/>
  <c r="D38" i="15"/>
  <c r="F35" i="15"/>
  <c r="F38" i="15" s="1"/>
  <c r="D56" i="15" l="1"/>
  <c r="F37" i="11"/>
  <c r="D39" i="15"/>
  <c r="D37" i="11"/>
  <c r="C7" i="13"/>
  <c r="D7" i="13" s="1"/>
  <c r="C8" i="13"/>
  <c r="D8" i="13" s="1"/>
  <c r="F8" i="13"/>
  <c r="C9" i="13"/>
  <c r="D9" i="13" s="1"/>
  <c r="F9" i="13"/>
  <c r="C10" i="13"/>
  <c r="D10" i="13" s="1"/>
  <c r="F10" i="13"/>
  <c r="C11" i="13"/>
  <c r="D11" i="13" s="1"/>
  <c r="F11" i="13"/>
  <c r="C12" i="13"/>
  <c r="D12" i="13" s="1"/>
  <c r="F12" i="13"/>
  <c r="C13" i="13"/>
  <c r="D13" i="13" s="1"/>
  <c r="F13" i="13"/>
  <c r="C14" i="13"/>
  <c r="D14" i="13" s="1"/>
  <c r="F14" i="13"/>
  <c r="C15" i="13"/>
  <c r="D15" i="13"/>
  <c r="F15" i="13"/>
  <c r="C16" i="13"/>
  <c r="D16" i="13" s="1"/>
  <c r="C17" i="13"/>
  <c r="D17" i="13" s="1"/>
  <c r="C18" i="13"/>
  <c r="D18" i="13" s="1"/>
  <c r="C19" i="13"/>
  <c r="D19" i="13" s="1"/>
  <c r="C20" i="13"/>
  <c r="D20" i="13" s="1"/>
  <c r="C21" i="13"/>
  <c r="D21" i="13" s="1"/>
  <c r="B9" i="15" l="1"/>
  <c r="G10" i="13"/>
  <c r="H10" i="13" s="1"/>
  <c r="F22" i="13"/>
  <c r="G14" i="13"/>
  <c r="H14" i="13" s="1"/>
  <c r="G15" i="13"/>
  <c r="H15" i="13" s="1"/>
  <c r="G13" i="13"/>
  <c r="H13" i="13" s="1"/>
  <c r="G11" i="13"/>
  <c r="H11" i="13" s="1"/>
  <c r="G9" i="13"/>
  <c r="H9" i="13" s="1"/>
  <c r="G7" i="13"/>
  <c r="H7" i="13" s="1"/>
  <c r="G12" i="13"/>
  <c r="H12" i="13" s="1"/>
  <c r="G8" i="13"/>
  <c r="H8" i="13" s="1"/>
  <c r="G21" i="13"/>
  <c r="H21" i="13" s="1"/>
  <c r="G20" i="13"/>
  <c r="H20" i="13" s="1"/>
  <c r="G19" i="13"/>
  <c r="H19" i="13" s="1"/>
  <c r="G18" i="13"/>
  <c r="H18" i="13" s="1"/>
  <c r="G17" i="13"/>
  <c r="H17" i="13" s="1"/>
  <c r="G16" i="13"/>
  <c r="H16" i="13" s="1"/>
  <c r="H22" i="13" l="1"/>
  <c r="G22" i="13"/>
  <c r="F40" i="11" l="1"/>
  <c r="D52" i="11" l="1"/>
  <c r="D53" i="11"/>
  <c r="B9" i="11" s="1"/>
</calcChain>
</file>

<file path=xl/sharedStrings.xml><?xml version="1.0" encoding="utf-8"?>
<sst xmlns="http://schemas.openxmlformats.org/spreadsheetml/2006/main" count="181" uniqueCount="97">
  <si>
    <t>Borçlunun Adı Soyadı</t>
  </si>
  <si>
    <t>Ünvanı</t>
  </si>
  <si>
    <t>Borcun Miktarı</t>
  </si>
  <si>
    <t xml:space="preserve">TABLO 1 : AYLIK VE YAN ÖDEMELER </t>
  </si>
  <si>
    <t>AYLIK UNSURLARI</t>
  </si>
  <si>
    <t>FARK (C)</t>
  </si>
  <si>
    <t>Aylık</t>
  </si>
  <si>
    <t>Ek Gösterge</t>
  </si>
  <si>
    <t>Taban Aylığı</t>
  </si>
  <si>
    <t>Kıdem Aylığı</t>
  </si>
  <si>
    <t>Yan Ödeme</t>
  </si>
  <si>
    <t>Dil Tazminatı</t>
  </si>
  <si>
    <t>Makam Tazminatı</t>
  </si>
  <si>
    <t>Aile ve Çocuk Yardımı*</t>
  </si>
  <si>
    <t>TOPLAM</t>
  </si>
  <si>
    <t xml:space="preserve">TABLO 2 : KESİNTİ YAPILAN KATKI PAYLARI </t>
  </si>
  <si>
    <t>FİİLEN ÖDENEN (A)</t>
  </si>
  <si>
    <t>HAK EDİLEN (B)</t>
  </si>
  <si>
    <t xml:space="preserve">TABLO 3 : YASAL KESİNTİLER </t>
  </si>
  <si>
    <t>FİİLEN KESİLEN (A)</t>
  </si>
  <si>
    <t>KESİLMESİ GEREKEN (B)</t>
  </si>
  <si>
    <t>Gelir Vergisi</t>
  </si>
  <si>
    <t>Damga Vergisi</t>
  </si>
  <si>
    <t>Net Maaş Tutarı</t>
  </si>
  <si>
    <t>TAHAKKUK
ETTİRİLEN (A)</t>
  </si>
  <si>
    <t>AYLIK  UNSURLARI</t>
  </si>
  <si>
    <t>Kefalet</t>
  </si>
  <si>
    <t>Akademik Teşvik Ödeneği</t>
  </si>
  <si>
    <t>Üniversite Ödeneği</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</si>
  <si>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tebliğinden itibaren (7) gün içerisinde sebepleriyle birlikte itirazınızı yazılı olarak Üniversitemize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</si>
  <si>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Temsil/Görev Tazminatı</t>
  </si>
  <si>
    <t>Özel Hizmet Tazminatı</t>
  </si>
  <si>
    <t>Sendika Aidatı</t>
  </si>
  <si>
    <t>Bireysel Emeklilik</t>
  </si>
  <si>
    <t xml:space="preserve">TAHAKKUK
ETTİRİLMESİ GEREKEN </t>
  </si>
  <si>
    <t>MAAŞ FAİZ HESAPLAMA TABLOSU</t>
  </si>
  <si>
    <t>Faiz Balangıç Tarihi</t>
  </si>
  <si>
    <t>Ödeme tarihi</t>
  </si>
  <si>
    <t>YIL</t>
  </si>
  <si>
    <t>Gün</t>
  </si>
  <si>
    <t>Faiz Oranı
(%)</t>
  </si>
  <si>
    <t>HESAPLANACAK
ANA PARA</t>
  </si>
  <si>
    <t>HESAPLANAN
FAİZ</t>
  </si>
  <si>
    <t>TOPLAM
TUTAR</t>
  </si>
  <si>
    <t>Hazırlayan</t>
  </si>
  <si>
    <t>Onaylayan</t>
  </si>
  <si>
    <t>İSTİFA</t>
  </si>
  <si>
    <t>ÜCRETSİZ İZİN</t>
  </si>
  <si>
    <t>ÜCRETSİZ İZİN (ASKERE GİTME)</t>
  </si>
  <si>
    <t>GÖREVDEN UZAKLAŞTIRMA</t>
  </si>
  <si>
    <t>5434 Sayılı Kanun</t>
  </si>
  <si>
    <t>Tabi Olduğu Kanun</t>
  </si>
  <si>
    <t>Muhasebe Birimi Adı</t>
  </si>
  <si>
    <t>Harcama Birimi Adı</t>
  </si>
  <si>
    <t>Sicil/TC Kimlik NO</t>
  </si>
  <si>
    <t>Tebliğ Tarihi</t>
  </si>
  <si>
    <t>Adresi</t>
  </si>
  <si>
    <t>VKN</t>
  </si>
  <si>
    <t>Borcun Nedeni</t>
  </si>
  <si>
    <t>Faiz Başlangıç Tarihi</t>
  </si>
  <si>
    <t>Gelir Vergisi İstisnası</t>
  </si>
  <si>
    <t>Aylık Dönemi/ Gün</t>
  </si>
  <si>
    <t>Ayrılış Tarihi/ Çalışılan Gün</t>
  </si>
  <si>
    <t>Ek Ödeme (666 Sayılı KHK)</t>
  </si>
  <si>
    <t>İlave Ödeme (375 Sayılı KHK)</t>
  </si>
  <si>
    <t>Nisbi Sabit Ek Ödeme (375 Sayılı KHK)</t>
  </si>
  <si>
    <t>Toplu Sözleşme İkramisi*</t>
  </si>
  <si>
    <t>G.G.Çek.Yer.Geliştirme Ödeneği*</t>
  </si>
  <si>
    <t>Yükseköğretim Tazminatı</t>
  </si>
  <si>
    <t>GSS Primi Dev.)%7,5</t>
  </si>
  <si>
    <t>Emekli Keseneği (Dev.)%20</t>
  </si>
  <si>
    <t>GSS Primi (Dev.)%12</t>
  </si>
  <si>
    <t>Artış Kesenekleri Devlet %100</t>
  </si>
  <si>
    <t>Malül. Yaşlılık Emeklilik Primi (Dev.)%11</t>
  </si>
  <si>
    <t>Kesenek Formül (5510)</t>
  </si>
  <si>
    <t>Kesenek Formül (5434)</t>
  </si>
  <si>
    <t>Emekli Keseneği (Kişi) %16</t>
  </si>
  <si>
    <t>Malül. Yaşlılık Emeklilik Primi (Dev.) %11</t>
  </si>
  <si>
    <t>GSS Primi (Dev.) %7,5</t>
  </si>
  <si>
    <t>Malül. Yaşlılık Emeklilik Primi (Kişi) %9</t>
  </si>
  <si>
    <t>GSS Primi (Kişi) %5</t>
  </si>
  <si>
    <t>Emekli Keseneği (Dev.) %20</t>
  </si>
  <si>
    <t>GSS Primi  (Kişi) %12</t>
  </si>
  <si>
    <t>Artış Kesenekleri Kişi %100</t>
  </si>
  <si>
    <t>YERSİZ VE FAZLA ÖDENEN AYLIKLARDAN DOĞAN
KİŞİLERDEN ALACAKLARI HESAPLAMA CETVELİ</t>
  </si>
  <si>
    <t>Gerçekleştirme Görevlisi
Adı-Soyadı
Ünvanı
İmza</t>
  </si>
  <si>
    <t>Harcama Yetkilisi
Adı-Soyadı
Ünvanı
İmza</t>
  </si>
  <si>
    <t>MAHSUP EDİLECEK TUTAR</t>
  </si>
  <si>
    <t>KİŞİDEN TAHSİL EDİLECEK TUTAR</t>
  </si>
  <si>
    <t>BRÜT AYLIK TUTARI</t>
  </si>
  <si>
    <t>SGK İADE TALEBİ</t>
  </si>
  <si>
    <t>5510 Sayılı Kanun</t>
  </si>
  <si>
    <t>Yaş Haddi/Sıhhi İzin Süre. Dolması</t>
  </si>
  <si>
    <t>Eğitim Öğretim Ödeneği</t>
  </si>
  <si>
    <t>xxxxx</t>
  </si>
  <si>
    <t>xxxxxxx</t>
  </si>
  <si>
    <t>İlave Ödeme (375.40 Sayılı KHK)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</si>
</sst>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Red]#,##0.00"/>
    <numFmt numFmtId="165" formatCode="#,##0.00\ _₺;[Red]#,##0.00\ _₺"/>
  </numFmts>
  <fonts count="16">
    <font>
      <sz val="11"/>
      <color theme="1"/>
      <name val="Calibri"/>
      <family val="2"/>
      <charset val="162"/>
      <scheme val="minor"/>
    </font>
    <font>
      <sz val="11"/>
      <name val="Lucida Sans"/>
      <family val="2"/>
      <charset val="162"/>
    </font>
    <font>
      <b/>
      <sz val="11"/>
      <name val="Lucida Sans"/>
      <family val="2"/>
      <charset val="162"/>
    </font>
    <font>
      <sz val="11"/>
      <color theme="1"/>
      <name val="Calibri"/>
      <family val="2"/>
      <scheme val="minor"/>
    </font>
    <font>
      <sz val="10"/>
      <name val="Arial"/>
      <family val="2"/>
      <charset val="162"/>
    </font>
    <font>
      <b/>
      <sz val="9"/>
      <name val="Lucida Sans"/>
      <family val="2"/>
      <charset val="162"/>
    </font>
    <font>
      <sz val="11"/>
      <name val="Arial"/>
      <family val="2"/>
    </font>
    <font>
      <b/>
      <u/>
      <sz val="11"/>
      <name val="Lucida Sans"/>
      <family val="2"/>
      <charset val="162"/>
    </font>
    <font>
      <sz val="11"/>
      <color theme="1"/>
      <name val="Calibri"/>
      <family val="2"/>
      <charset val="162"/>
      <scheme val="minor"/>
    </font>
    <font>
      <b/>
      <sz val="12"/>
      <name val="Times New Roman"/>
      <family val="1"/>
      <charset val="162"/>
    </font>
    <font>
      <sz val="11"/>
      <name val="Times New Roman"/>
      <family val="1"/>
      <charset val="162"/>
    </font>
    <font>
      <b/>
      <sz val="11"/>
      <name val="Times New Roman"/>
      <family val="1"/>
      <charset val="162"/>
    </font>
    <font>
      <sz val="10.5"/>
      <name val="Times New Roman"/>
      <family val="1"/>
      <charset val="162"/>
    </font>
    <font>
      <sz val="8"/>
      <name val="Calibri"/>
      <family val="2"/>
      <charset val="162"/>
      <scheme val="minor"/>
    </font>
    <font>
      <sz val="11"/>
      <color theme="1"/>
      <name val="Times New Roman"/>
      <family val="1"/>
      <charset val="162"/>
    </font>
    <font>
      <b/>
      <sz val="9"/>
      <name val="Times New Roman"/>
      <family val="1"/>
      <charset val="162"/>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xf numFmtId="0" fontId="4" fillId="0" borderId="0"/>
    <xf numFmtId="43" fontId="8" fillId="0" borderId="0" applyFont="0" applyFill="0" applyBorder="0" applyAlignment="0" applyProtection="0"/>
  </cellStyleXfs>
  <cellXfs count="110">
    <xf numFmtId="0" fontId="0" fillId="0" borderId="0" xfId="0"/>
    <xf numFmtId="0" fontId="5" fillId="2" borderId="7" xfId="2" applyFont="1" applyFill="1" applyBorder="1" applyAlignment="1">
      <alignment horizontal="center" vertical="center" wrapText="1"/>
    </xf>
    <xf numFmtId="164" fontId="5" fillId="2" borderId="7" xfId="2" applyNumberFormat="1" applyFont="1" applyFill="1" applyBorder="1" applyAlignment="1">
      <alignment horizontal="center" vertical="center" wrapText="1"/>
    </xf>
    <xf numFmtId="165" fontId="5" fillId="2" borderId="7" xfId="2" applyNumberFormat="1" applyFont="1" applyFill="1" applyBorder="1" applyAlignment="1">
      <alignment horizontal="center" vertical="center" wrapText="1"/>
    </xf>
    <xf numFmtId="14" fontId="1" fillId="0" borderId="1" xfId="2" applyNumberFormat="1" applyFont="1" applyBorder="1" applyAlignment="1" applyProtection="1">
      <alignment horizontal="center" vertical="center"/>
      <protection locked="0"/>
    </xf>
    <xf numFmtId="1" fontId="1" fillId="0" borderId="1" xfId="2" applyNumberFormat="1" applyFont="1" applyBorder="1" applyAlignment="1" applyProtection="1">
      <alignment horizontal="center" vertical="center"/>
      <protection locked="0"/>
    </xf>
    <xf numFmtId="0" fontId="2" fillId="0" borderId="1" xfId="2" applyFont="1" applyBorder="1" applyAlignment="1" applyProtection="1">
      <alignment horizontal="center" vertical="center"/>
      <protection locked="0"/>
    </xf>
    <xf numFmtId="164" fontId="6" fillId="0" borderId="1" xfId="0" applyNumberFormat="1" applyFont="1" applyBorder="1"/>
    <xf numFmtId="165" fontId="1" fillId="0" borderId="1" xfId="2" applyNumberFormat="1" applyFont="1" applyBorder="1" applyAlignment="1">
      <alignment horizontal="center" vertical="center"/>
    </xf>
    <xf numFmtId="165" fontId="2" fillId="0" borderId="1" xfId="2" applyNumberFormat="1" applyFont="1" applyBorder="1" applyAlignment="1">
      <alignment horizontal="center" vertical="center"/>
    </xf>
    <xf numFmtId="14" fontId="2" fillId="2" borderId="5" xfId="2" applyNumberFormat="1" applyFont="1" applyFill="1" applyBorder="1" applyAlignment="1" applyProtection="1">
      <alignment horizontal="center" vertical="center"/>
      <protection locked="0"/>
    </xf>
    <xf numFmtId="14" fontId="2" fillId="2" borderId="8" xfId="2" applyNumberFormat="1" applyFont="1" applyFill="1" applyBorder="1" applyAlignment="1" applyProtection="1">
      <alignment vertical="center"/>
      <protection locked="0"/>
    </xf>
    <xf numFmtId="14" fontId="2" fillId="2" borderId="6" xfId="2" applyNumberFormat="1" applyFont="1" applyFill="1" applyBorder="1" applyAlignment="1" applyProtection="1">
      <alignment vertical="center"/>
      <protection locked="0"/>
    </xf>
    <xf numFmtId="164" fontId="2" fillId="3" borderId="9" xfId="2" applyNumberFormat="1" applyFont="1" applyFill="1" applyBorder="1" applyAlignment="1" applyProtection="1">
      <alignment horizontal="center" vertical="center"/>
      <protection locked="0"/>
    </xf>
    <xf numFmtId="165" fontId="2" fillId="2" borderId="9" xfId="2" applyNumberFormat="1" applyFont="1" applyFill="1" applyBorder="1" applyAlignment="1">
      <alignment horizontal="center" vertical="center"/>
    </xf>
    <xf numFmtId="0" fontId="1" fillId="0" borderId="0" xfId="2" applyFont="1"/>
    <xf numFmtId="164" fontId="1" fillId="0" borderId="0" xfId="2" applyNumberFormat="1" applyFont="1"/>
    <xf numFmtId="165" fontId="1" fillId="0" borderId="0" xfId="2" applyNumberFormat="1" applyFont="1"/>
    <xf numFmtId="0" fontId="7" fillId="0" borderId="0" xfId="2" applyFont="1"/>
    <xf numFmtId="164" fontId="7" fillId="0" borderId="0" xfId="2" applyNumberFormat="1" applyFont="1"/>
    <xf numFmtId="0" fontId="11" fillId="0" borderId="0" xfId="0" applyFont="1" applyAlignment="1" applyProtection="1">
      <alignment vertical="center"/>
      <protection locked="0"/>
    </xf>
    <xf numFmtId="14" fontId="11" fillId="0" borderId="1" xfId="0" applyNumberFormat="1" applyFont="1" applyBorder="1" applyAlignment="1" applyProtection="1">
      <alignment vertical="center"/>
      <protection locked="0"/>
    </xf>
    <xf numFmtId="0" fontId="10" fillId="0" borderId="13" xfId="0" applyFont="1" applyBorder="1" applyAlignment="1">
      <alignment vertical="center"/>
    </xf>
    <xf numFmtId="0" fontId="11" fillId="0" borderId="14" xfId="0" applyFont="1" applyBorder="1" applyAlignment="1" applyProtection="1">
      <alignment horizontal="center" vertical="center"/>
      <protection locked="0"/>
    </xf>
    <xf numFmtId="0" fontId="11" fillId="0" borderId="13" xfId="0" applyFont="1" applyBorder="1" applyAlignment="1">
      <alignment horizontal="center" vertical="center" wrapText="1"/>
    </xf>
    <xf numFmtId="0" fontId="10" fillId="0" borderId="13" xfId="0" applyFont="1" applyBorder="1" applyAlignment="1">
      <alignment horizontal="left" vertical="center"/>
    </xf>
    <xf numFmtId="0" fontId="11" fillId="0" borderId="13" xfId="0" applyFont="1" applyBorder="1" applyAlignment="1">
      <alignment horizontal="right" vertical="center"/>
    </xf>
    <xf numFmtId="0" fontId="10" fillId="0" borderId="13" xfId="0" applyFont="1" applyBorder="1" applyAlignment="1" applyProtection="1">
      <alignment vertical="center"/>
      <protection hidden="1"/>
    </xf>
    <xf numFmtId="0" fontId="10" fillId="0" borderId="0" xfId="0" applyFont="1" applyAlignment="1" applyProtection="1">
      <alignment vertical="center"/>
      <protection locked="0"/>
    </xf>
    <xf numFmtId="43" fontId="10" fillId="0" borderId="0" xfId="3" applyFont="1" applyFill="1" applyAlignment="1" applyProtection="1">
      <alignment vertical="center"/>
      <protection locked="0"/>
    </xf>
    <xf numFmtId="4" fontId="10" fillId="0" borderId="0" xfId="0" applyNumberFormat="1" applyFont="1" applyAlignment="1" applyProtection="1">
      <alignment vertical="center"/>
      <protection locked="0"/>
    </xf>
    <xf numFmtId="14" fontId="10" fillId="0" borderId="0" xfId="0" quotePrefix="1" applyNumberFormat="1" applyFont="1" applyAlignment="1" applyProtection="1">
      <alignment vertical="center"/>
      <protection locked="0"/>
    </xf>
    <xf numFmtId="14" fontId="10" fillId="0" borderId="0" xfId="0" applyNumberFormat="1" applyFont="1" applyAlignment="1" applyProtection="1">
      <alignment vertical="center"/>
      <protection locked="0"/>
    </xf>
    <xf numFmtId="0" fontId="10" fillId="0" borderId="0" xfId="0" applyFont="1" applyProtection="1">
      <protection locked="0"/>
    </xf>
    <xf numFmtId="43" fontId="10" fillId="0" borderId="0" xfId="3" applyFont="1" applyFill="1" applyAlignment="1" applyProtection="1">
      <protection locked="0"/>
    </xf>
    <xf numFmtId="0" fontId="10" fillId="0" borderId="0" xfId="0" applyFont="1" applyAlignment="1" applyProtection="1">
      <alignment vertical="center"/>
      <protection locked="0" hidden="1"/>
    </xf>
    <xf numFmtId="43" fontId="10" fillId="0" borderId="0" xfId="3" applyFont="1" applyFill="1" applyAlignment="1" applyProtection="1">
      <alignment vertical="center"/>
      <protection locked="0" hidden="1"/>
    </xf>
    <xf numFmtId="0" fontId="11" fillId="0" borderId="0" xfId="0" applyFont="1" applyAlignment="1" applyProtection="1">
      <alignment vertical="top"/>
      <protection locked="0"/>
    </xf>
    <xf numFmtId="0" fontId="11" fillId="0" borderId="13" xfId="0" applyFont="1" applyBorder="1" applyAlignment="1">
      <alignment horizontal="right" vertical="center"/>
    </xf>
    <xf numFmtId="0" fontId="11" fillId="0" borderId="1" xfId="0" applyFont="1" applyBorder="1" applyAlignment="1">
      <alignment horizontal="right" vertical="center"/>
    </xf>
    <xf numFmtId="4" fontId="11" fillId="0" borderId="2" xfId="0" applyNumberFormat="1" applyFont="1" applyBorder="1" applyAlignment="1">
      <alignment horizontal="center" vertical="center"/>
    </xf>
    <xf numFmtId="4" fontId="11" fillId="0" borderId="4" xfId="0" applyNumberFormat="1" applyFont="1" applyBorder="1" applyAlignment="1">
      <alignment horizontal="center" vertical="center"/>
    </xf>
    <xf numFmtId="4" fontId="11" fillId="0" borderId="16" xfId="0" applyNumberFormat="1"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 xfId="0" applyFont="1" applyBorder="1" applyAlignment="1" applyProtection="1">
      <alignment vertical="center"/>
      <protection locked="0"/>
    </xf>
    <xf numFmtId="0" fontId="10" fillId="0" borderId="1" xfId="0" applyFont="1" applyBorder="1" applyAlignment="1">
      <alignment vertical="center"/>
    </xf>
    <xf numFmtId="0" fontId="10" fillId="0" borderId="14" xfId="0" applyFont="1" applyBorder="1" applyAlignment="1" applyProtection="1">
      <alignment vertical="center"/>
      <protection locked="0"/>
    </xf>
    <xf numFmtId="14" fontId="10" fillId="0" borderId="1" xfId="0" applyNumberFormat="1" applyFont="1" applyBorder="1" applyAlignment="1" applyProtection="1">
      <alignment horizontal="left" vertical="center"/>
      <protection locked="0"/>
    </xf>
    <xf numFmtId="0" fontId="10" fillId="0" borderId="1" xfId="0" applyFont="1" applyBorder="1" applyAlignment="1">
      <alignment horizontal="left" vertical="center"/>
    </xf>
    <xf numFmtId="0" fontId="11" fillId="0" borderId="1"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14" fontId="10" fillId="0" borderId="1" xfId="0" applyNumberFormat="1" applyFont="1" applyBorder="1" applyAlignment="1" applyProtection="1">
      <alignment horizontal="left" vertical="center" wrapText="1"/>
      <protection locked="0"/>
    </xf>
    <xf numFmtId="0" fontId="10" fillId="0" borderId="1"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5" fillId="0" borderId="1"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9" fillId="0" borderId="13" xfId="0" applyFont="1" applyBorder="1" applyAlignment="1">
      <alignment horizontal="left" vertical="center"/>
    </xf>
    <xf numFmtId="0" fontId="9" fillId="0" borderId="1" xfId="0" applyFont="1" applyBorder="1" applyAlignment="1">
      <alignment horizontal="left" vertical="center"/>
    </xf>
    <xf numFmtId="0" fontId="9" fillId="0" borderId="14" xfId="0" applyFont="1" applyBorder="1" applyAlignment="1">
      <alignment horizontal="left" vertical="center"/>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4" fontId="10" fillId="0" borderId="1" xfId="0" applyNumberFormat="1" applyFont="1" applyBorder="1" applyAlignment="1" applyProtection="1">
      <alignment horizontal="center" vertical="center"/>
      <protection locked="0"/>
    </xf>
    <xf numFmtId="4" fontId="10" fillId="0" borderId="1" xfId="0" applyNumberFormat="1" applyFont="1" applyBorder="1" applyAlignment="1">
      <alignment horizontal="center" vertical="center"/>
    </xf>
    <xf numFmtId="4" fontId="10" fillId="0" borderId="14" xfId="0" applyNumberFormat="1" applyFont="1" applyBorder="1" applyAlignment="1">
      <alignment horizontal="center" vertical="center"/>
    </xf>
    <xf numFmtId="0" fontId="10" fillId="0" borderId="13" xfId="0" applyFont="1" applyBorder="1" applyAlignment="1">
      <alignment horizontal="center" vertical="center"/>
    </xf>
    <xf numFmtId="4" fontId="11" fillId="0" borderId="1" xfId="0" applyNumberFormat="1" applyFont="1" applyBorder="1" applyAlignment="1" applyProtection="1">
      <alignment horizontal="center" vertical="center"/>
      <protection locked="0"/>
    </xf>
    <xf numFmtId="4" fontId="10" fillId="0" borderId="14" xfId="0" applyNumberFormat="1" applyFont="1" applyBorder="1" applyAlignment="1" applyProtection="1">
      <alignment horizontal="center" vertical="center"/>
      <protection locked="0"/>
    </xf>
    <xf numFmtId="2" fontId="14" fillId="0" borderId="2" xfId="0" applyNumberFormat="1" applyFont="1" applyBorder="1" applyAlignment="1">
      <alignment horizontal="center"/>
    </xf>
    <xf numFmtId="2" fontId="14" fillId="0" borderId="3" xfId="0" applyNumberFormat="1" applyFont="1" applyBorder="1" applyAlignment="1">
      <alignment horizontal="center"/>
    </xf>
    <xf numFmtId="4" fontId="10" fillId="0" borderId="1" xfId="0" applyNumberFormat="1" applyFont="1" applyBorder="1" applyAlignment="1" applyProtection="1">
      <alignment horizontal="center" vertical="center"/>
      <protection locked="0" hidden="1"/>
    </xf>
    <xf numFmtId="0" fontId="9" fillId="0" borderId="15" xfId="0" applyFont="1" applyBorder="1" applyAlignment="1">
      <alignment horizontal="left" vertical="center"/>
    </xf>
    <xf numFmtId="0" fontId="9" fillId="0" borderId="4" xfId="0" applyFont="1" applyBorder="1" applyAlignment="1">
      <alignment horizontal="left" vertical="center"/>
    </xf>
    <xf numFmtId="0" fontId="9" fillId="0" borderId="16" xfId="0" applyFont="1" applyBorder="1" applyAlignment="1">
      <alignment horizontal="left" vertical="center"/>
    </xf>
    <xf numFmtId="4" fontId="11" fillId="0" borderId="1" xfId="0" applyNumberFormat="1" applyFont="1" applyBorder="1" applyAlignment="1">
      <alignment horizontal="center" vertical="center"/>
    </xf>
    <xf numFmtId="4" fontId="11" fillId="0" borderId="14" xfId="0" applyNumberFormat="1" applyFont="1" applyBorder="1" applyAlignment="1">
      <alignment horizontal="center" vertical="center"/>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14"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4" fontId="11" fillId="0" borderId="2" xfId="0" applyNumberFormat="1" applyFont="1" applyBorder="1" applyAlignment="1">
      <alignment horizontal="left" vertical="center"/>
    </xf>
    <xf numFmtId="4" fontId="11" fillId="0" borderId="4" xfId="0" applyNumberFormat="1" applyFont="1" applyBorder="1" applyAlignment="1">
      <alignment horizontal="left" vertical="center"/>
    </xf>
    <xf numFmtId="4" fontId="11" fillId="0" borderId="16" xfId="0" applyNumberFormat="1" applyFont="1" applyBorder="1" applyAlignment="1">
      <alignment horizontal="left" vertical="center"/>
    </xf>
    <xf numFmtId="4" fontId="10" fillId="0" borderId="2" xfId="0" applyNumberFormat="1" applyFont="1" applyBorder="1" applyAlignment="1" applyProtection="1">
      <alignment horizontal="center" vertical="center"/>
      <protection locked="0" hidden="1"/>
    </xf>
    <xf numFmtId="4" fontId="10" fillId="0" borderId="3" xfId="0" applyNumberFormat="1" applyFont="1" applyBorder="1" applyAlignment="1" applyProtection="1">
      <alignment horizontal="center" vertical="center"/>
      <protection locked="0" hidden="1"/>
    </xf>
    <xf numFmtId="4" fontId="10" fillId="0" borderId="1" xfId="0" applyNumberFormat="1" applyFont="1" applyBorder="1" applyAlignment="1" applyProtection="1">
      <alignment horizontal="center" vertical="center"/>
      <protection hidden="1"/>
    </xf>
    <xf numFmtId="4" fontId="10" fillId="0" borderId="14" xfId="0" applyNumberFormat="1" applyFont="1" applyBorder="1" applyAlignment="1" applyProtection="1">
      <alignment horizontal="center" vertical="center"/>
      <protection hidden="1"/>
    </xf>
    <xf numFmtId="0" fontId="10" fillId="0" borderId="1"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1" fillId="0" borderId="13" xfId="0" applyFont="1" applyBorder="1" applyAlignment="1">
      <alignment horizontal="center" vertical="top" wrapText="1"/>
    </xf>
    <xf numFmtId="0" fontId="11" fillId="0" borderId="1" xfId="0" applyFont="1" applyBorder="1" applyAlignment="1">
      <alignment horizontal="center" vertical="top"/>
    </xf>
    <xf numFmtId="0" fontId="11" fillId="0" borderId="13" xfId="0" applyFont="1" applyBorder="1" applyAlignment="1">
      <alignment horizontal="center" vertical="top"/>
    </xf>
    <xf numFmtId="0" fontId="11" fillId="0" borderId="17" xfId="0" applyFont="1" applyBorder="1" applyAlignment="1">
      <alignment horizontal="center" vertical="top"/>
    </xf>
    <xf numFmtId="0" fontId="11" fillId="0" borderId="18" xfId="0" applyFont="1" applyBorder="1" applyAlignment="1">
      <alignment horizontal="center" vertical="top"/>
    </xf>
    <xf numFmtId="0" fontId="9"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2" fillId="4" borderId="2" xfId="2" applyFont="1" applyFill="1" applyBorder="1" applyAlignment="1">
      <alignment horizontal="center" vertical="center"/>
    </xf>
    <xf numFmtId="0" fontId="2" fillId="4" borderId="4" xfId="2" applyFont="1" applyFill="1" applyBorder="1" applyAlignment="1">
      <alignment horizontal="center" vertical="center"/>
    </xf>
    <xf numFmtId="0" fontId="2" fillId="4" borderId="3" xfId="2" applyFont="1" applyFill="1" applyBorder="1" applyAlignment="1">
      <alignment horizontal="center" vertical="center"/>
    </xf>
    <xf numFmtId="0" fontId="7" fillId="0" borderId="0" xfId="2" applyFont="1" applyAlignment="1">
      <alignment horizontal="center"/>
    </xf>
    <xf numFmtId="165" fontId="7" fillId="0" borderId="0" xfId="2" applyNumberFormat="1" applyFont="1" applyAlignment="1">
      <alignment horizontal="center"/>
    </xf>
  </cellXfs>
  <cellStyles count="4">
    <cellStyle name="Normal" xfId="0" builtinId="0"/>
    <cellStyle name="Normal 2" xfId="1" xr:uid="{00000000-0005-0000-0000-000001000000}"/>
    <cellStyle name="Normal 3" xfId="2" xr:uid="{00000000-0005-0000-0000-000002000000}"/>
    <cellStyle name="Virgül"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F6CE-9BF4-498C-BD4B-CED41F09BFED}">
  <sheetPr>
    <tabColor theme="7" tint="0.39997558519241921"/>
    <pageSetUpPr fitToPage="1"/>
  </sheetPr>
  <dimension ref="A1:M61"/>
  <sheetViews>
    <sheetView tabSelected="1" topLeftCell="A10" zoomScaleNormal="100" workbookViewId="0">
      <selection activeCell="H49" sqref="H49"/>
    </sheetView>
  </sheetViews>
  <sheetFormatPr defaultRowHeight="15"/>
  <cols>
    <col min="1" max="1" width="38" style="28" customWidth="1"/>
    <col min="2" max="2" width="25.28515625" style="28" customWidth="1"/>
    <col min="3" max="3" width="4.140625" style="28" customWidth="1"/>
    <col min="4" max="4" width="25.28515625" style="28" customWidth="1"/>
    <col min="5" max="5" width="3.42578125" style="28" customWidth="1"/>
    <col min="6" max="6" width="17.28515625" style="28" customWidth="1"/>
    <col min="7" max="7" width="9.42578125" style="28" customWidth="1"/>
    <col min="8" max="8" width="24" style="28" customWidth="1"/>
    <col min="9" max="9" width="9.140625" style="28"/>
    <col min="10" max="10" width="15.7109375" style="29" customWidth="1"/>
    <col min="11" max="11" width="11.5703125" style="28" bestFit="1" customWidth="1"/>
    <col min="12" max="12" width="10" style="28" bestFit="1" customWidth="1"/>
    <col min="13" max="13" width="11.5703125" style="28" bestFit="1" customWidth="1"/>
    <col min="14" max="239" width="9.140625" style="28"/>
    <col min="240" max="240" width="3" style="28" customWidth="1"/>
    <col min="241" max="241" width="2" style="28" customWidth="1"/>
    <col min="242" max="242" width="27.42578125" style="28" customWidth="1"/>
    <col min="243" max="243" width="18.85546875" style="28" customWidth="1"/>
    <col min="244" max="244" width="19" style="28" customWidth="1"/>
    <col min="245" max="245" width="25.140625" style="28" customWidth="1"/>
    <col min="246" max="246" width="2" style="28" customWidth="1"/>
    <col min="247" max="247" width="4.28515625" style="28" customWidth="1"/>
    <col min="248" max="248" width="27.28515625" style="28" customWidth="1"/>
    <col min="249" max="249" width="0" style="28" hidden="1" customWidth="1"/>
    <col min="250" max="250" width="1.85546875" style="28" customWidth="1"/>
    <col min="251" max="495" width="9.140625" style="28"/>
    <col min="496" max="496" width="3" style="28" customWidth="1"/>
    <col min="497" max="497" width="2" style="28" customWidth="1"/>
    <col min="498" max="498" width="27.42578125" style="28" customWidth="1"/>
    <col min="499" max="499" width="18.85546875" style="28" customWidth="1"/>
    <col min="500" max="500" width="19" style="28" customWidth="1"/>
    <col min="501" max="501" width="25.140625" style="28" customWidth="1"/>
    <col min="502" max="502" width="2" style="28" customWidth="1"/>
    <col min="503" max="503" width="4.28515625" style="28" customWidth="1"/>
    <col min="504" max="504" width="27.28515625" style="28" customWidth="1"/>
    <col min="505" max="505" width="0" style="28" hidden="1" customWidth="1"/>
    <col min="506" max="506" width="1.85546875" style="28" customWidth="1"/>
    <col min="507" max="751" width="9.140625" style="28"/>
    <col min="752" max="752" width="3" style="28" customWidth="1"/>
    <col min="753" max="753" width="2" style="28" customWidth="1"/>
    <col min="754" max="754" width="27.42578125" style="28" customWidth="1"/>
    <col min="755" max="755" width="18.85546875" style="28" customWidth="1"/>
    <col min="756" max="756" width="19" style="28" customWidth="1"/>
    <col min="757" max="757" width="25.140625" style="28" customWidth="1"/>
    <col min="758" max="758" width="2" style="28" customWidth="1"/>
    <col min="759" max="759" width="4.28515625" style="28" customWidth="1"/>
    <col min="760" max="760" width="27.28515625" style="28" customWidth="1"/>
    <col min="761" max="761" width="0" style="28" hidden="1" customWidth="1"/>
    <col min="762" max="762" width="1.85546875" style="28" customWidth="1"/>
    <col min="763" max="1007" width="9.140625" style="28"/>
    <col min="1008" max="1008" width="3" style="28" customWidth="1"/>
    <col min="1009" max="1009" width="2" style="28" customWidth="1"/>
    <col min="1010" max="1010" width="27.42578125" style="28" customWidth="1"/>
    <col min="1011" max="1011" width="18.85546875" style="28" customWidth="1"/>
    <col min="1012" max="1012" width="19" style="28" customWidth="1"/>
    <col min="1013" max="1013" width="25.140625" style="28" customWidth="1"/>
    <col min="1014" max="1014" width="2" style="28" customWidth="1"/>
    <col min="1015" max="1015" width="4.28515625" style="28" customWidth="1"/>
    <col min="1016" max="1016" width="27.28515625" style="28" customWidth="1"/>
    <col min="1017" max="1017" width="0" style="28" hidden="1" customWidth="1"/>
    <col min="1018" max="1018" width="1.85546875" style="28" customWidth="1"/>
    <col min="1019" max="1263" width="9.140625" style="28"/>
    <col min="1264" max="1264" width="3" style="28" customWidth="1"/>
    <col min="1265" max="1265" width="2" style="28" customWidth="1"/>
    <col min="1266" max="1266" width="27.42578125" style="28" customWidth="1"/>
    <col min="1267" max="1267" width="18.85546875" style="28" customWidth="1"/>
    <col min="1268" max="1268" width="19" style="28" customWidth="1"/>
    <col min="1269" max="1269" width="25.140625" style="28" customWidth="1"/>
    <col min="1270" max="1270" width="2" style="28" customWidth="1"/>
    <col min="1271" max="1271" width="4.28515625" style="28" customWidth="1"/>
    <col min="1272" max="1272" width="27.28515625" style="28" customWidth="1"/>
    <col min="1273" max="1273" width="0" style="28" hidden="1" customWidth="1"/>
    <col min="1274" max="1274" width="1.85546875" style="28" customWidth="1"/>
    <col min="1275" max="1519" width="9.140625" style="28"/>
    <col min="1520" max="1520" width="3" style="28" customWidth="1"/>
    <col min="1521" max="1521" width="2" style="28" customWidth="1"/>
    <col min="1522" max="1522" width="27.42578125" style="28" customWidth="1"/>
    <col min="1523" max="1523" width="18.85546875" style="28" customWidth="1"/>
    <col min="1524" max="1524" width="19" style="28" customWidth="1"/>
    <col min="1525" max="1525" width="25.140625" style="28" customWidth="1"/>
    <col min="1526" max="1526" width="2" style="28" customWidth="1"/>
    <col min="1527" max="1527" width="4.28515625" style="28" customWidth="1"/>
    <col min="1528" max="1528" width="27.28515625" style="28" customWidth="1"/>
    <col min="1529" max="1529" width="0" style="28" hidden="1" customWidth="1"/>
    <col min="1530" max="1530" width="1.85546875" style="28" customWidth="1"/>
    <col min="1531" max="1775" width="9.140625" style="28"/>
    <col min="1776" max="1776" width="3" style="28" customWidth="1"/>
    <col min="1777" max="1777" width="2" style="28" customWidth="1"/>
    <col min="1778" max="1778" width="27.42578125" style="28" customWidth="1"/>
    <col min="1779" max="1779" width="18.85546875" style="28" customWidth="1"/>
    <col min="1780" max="1780" width="19" style="28" customWidth="1"/>
    <col min="1781" max="1781" width="25.140625" style="28" customWidth="1"/>
    <col min="1782" max="1782" width="2" style="28" customWidth="1"/>
    <col min="1783" max="1783" width="4.28515625" style="28" customWidth="1"/>
    <col min="1784" max="1784" width="27.28515625" style="28" customWidth="1"/>
    <col min="1785" max="1785" width="0" style="28" hidden="1" customWidth="1"/>
    <col min="1786" max="1786" width="1.85546875" style="28" customWidth="1"/>
    <col min="1787" max="2031" width="9.140625" style="28"/>
    <col min="2032" max="2032" width="3" style="28" customWidth="1"/>
    <col min="2033" max="2033" width="2" style="28" customWidth="1"/>
    <col min="2034" max="2034" width="27.42578125" style="28" customWidth="1"/>
    <col min="2035" max="2035" width="18.85546875" style="28" customWidth="1"/>
    <col min="2036" max="2036" width="19" style="28" customWidth="1"/>
    <col min="2037" max="2037" width="25.140625" style="28" customWidth="1"/>
    <col min="2038" max="2038" width="2" style="28" customWidth="1"/>
    <col min="2039" max="2039" width="4.28515625" style="28" customWidth="1"/>
    <col min="2040" max="2040" width="27.28515625" style="28" customWidth="1"/>
    <col min="2041" max="2041" width="0" style="28" hidden="1" customWidth="1"/>
    <col min="2042" max="2042" width="1.85546875" style="28" customWidth="1"/>
    <col min="2043" max="2287" width="9.140625" style="28"/>
    <col min="2288" max="2288" width="3" style="28" customWidth="1"/>
    <col min="2289" max="2289" width="2" style="28" customWidth="1"/>
    <col min="2290" max="2290" width="27.42578125" style="28" customWidth="1"/>
    <col min="2291" max="2291" width="18.85546875" style="28" customWidth="1"/>
    <col min="2292" max="2292" width="19" style="28" customWidth="1"/>
    <col min="2293" max="2293" width="25.140625" style="28" customWidth="1"/>
    <col min="2294" max="2294" width="2" style="28" customWidth="1"/>
    <col min="2295" max="2295" width="4.28515625" style="28" customWidth="1"/>
    <col min="2296" max="2296" width="27.28515625" style="28" customWidth="1"/>
    <col min="2297" max="2297" width="0" style="28" hidden="1" customWidth="1"/>
    <col min="2298" max="2298" width="1.85546875" style="28" customWidth="1"/>
    <col min="2299" max="2543" width="9.140625" style="28"/>
    <col min="2544" max="2544" width="3" style="28" customWidth="1"/>
    <col min="2545" max="2545" width="2" style="28" customWidth="1"/>
    <col min="2546" max="2546" width="27.42578125" style="28" customWidth="1"/>
    <col min="2547" max="2547" width="18.85546875" style="28" customWidth="1"/>
    <col min="2548" max="2548" width="19" style="28" customWidth="1"/>
    <col min="2549" max="2549" width="25.140625" style="28" customWidth="1"/>
    <col min="2550" max="2550" width="2" style="28" customWidth="1"/>
    <col min="2551" max="2551" width="4.28515625" style="28" customWidth="1"/>
    <col min="2552" max="2552" width="27.28515625" style="28" customWidth="1"/>
    <col min="2553" max="2553" width="0" style="28" hidden="1" customWidth="1"/>
    <col min="2554" max="2554" width="1.85546875" style="28" customWidth="1"/>
    <col min="2555" max="2799" width="9.140625" style="28"/>
    <col min="2800" max="2800" width="3" style="28" customWidth="1"/>
    <col min="2801" max="2801" width="2" style="28" customWidth="1"/>
    <col min="2802" max="2802" width="27.42578125" style="28" customWidth="1"/>
    <col min="2803" max="2803" width="18.85546875" style="28" customWidth="1"/>
    <col min="2804" max="2804" width="19" style="28" customWidth="1"/>
    <col min="2805" max="2805" width="25.140625" style="28" customWidth="1"/>
    <col min="2806" max="2806" width="2" style="28" customWidth="1"/>
    <col min="2807" max="2807" width="4.28515625" style="28" customWidth="1"/>
    <col min="2808" max="2808" width="27.28515625" style="28" customWidth="1"/>
    <col min="2809" max="2809" width="0" style="28" hidden="1" customWidth="1"/>
    <col min="2810" max="2810" width="1.85546875" style="28" customWidth="1"/>
    <col min="2811" max="3055" width="9.140625" style="28"/>
    <col min="3056" max="3056" width="3" style="28" customWidth="1"/>
    <col min="3057" max="3057" width="2" style="28" customWidth="1"/>
    <col min="3058" max="3058" width="27.42578125" style="28" customWidth="1"/>
    <col min="3059" max="3059" width="18.85546875" style="28" customWidth="1"/>
    <col min="3060" max="3060" width="19" style="28" customWidth="1"/>
    <col min="3061" max="3061" width="25.140625" style="28" customWidth="1"/>
    <col min="3062" max="3062" width="2" style="28" customWidth="1"/>
    <col min="3063" max="3063" width="4.28515625" style="28" customWidth="1"/>
    <col min="3064" max="3064" width="27.28515625" style="28" customWidth="1"/>
    <col min="3065" max="3065" width="0" style="28" hidden="1" customWidth="1"/>
    <col min="3066" max="3066" width="1.85546875" style="28" customWidth="1"/>
    <col min="3067" max="3311" width="9.140625" style="28"/>
    <col min="3312" max="3312" width="3" style="28" customWidth="1"/>
    <col min="3313" max="3313" width="2" style="28" customWidth="1"/>
    <col min="3314" max="3314" width="27.42578125" style="28" customWidth="1"/>
    <col min="3315" max="3315" width="18.85546875" style="28" customWidth="1"/>
    <col min="3316" max="3316" width="19" style="28" customWidth="1"/>
    <col min="3317" max="3317" width="25.140625" style="28" customWidth="1"/>
    <col min="3318" max="3318" width="2" style="28" customWidth="1"/>
    <col min="3319" max="3319" width="4.28515625" style="28" customWidth="1"/>
    <col min="3320" max="3320" width="27.28515625" style="28" customWidth="1"/>
    <col min="3321" max="3321" width="0" style="28" hidden="1" customWidth="1"/>
    <col min="3322" max="3322" width="1.85546875" style="28" customWidth="1"/>
    <col min="3323" max="3567" width="9.140625" style="28"/>
    <col min="3568" max="3568" width="3" style="28" customWidth="1"/>
    <col min="3569" max="3569" width="2" style="28" customWidth="1"/>
    <col min="3570" max="3570" width="27.42578125" style="28" customWidth="1"/>
    <col min="3571" max="3571" width="18.85546875" style="28" customWidth="1"/>
    <col min="3572" max="3572" width="19" style="28" customWidth="1"/>
    <col min="3573" max="3573" width="25.140625" style="28" customWidth="1"/>
    <col min="3574" max="3574" width="2" style="28" customWidth="1"/>
    <col min="3575" max="3575" width="4.28515625" style="28" customWidth="1"/>
    <col min="3576" max="3576" width="27.28515625" style="28" customWidth="1"/>
    <col min="3577" max="3577" width="0" style="28" hidden="1" customWidth="1"/>
    <col min="3578" max="3578" width="1.85546875" style="28" customWidth="1"/>
    <col min="3579" max="3823" width="9.140625" style="28"/>
    <col min="3824" max="3824" width="3" style="28" customWidth="1"/>
    <col min="3825" max="3825" width="2" style="28" customWidth="1"/>
    <col min="3826" max="3826" width="27.42578125" style="28" customWidth="1"/>
    <col min="3827" max="3827" width="18.85546875" style="28" customWidth="1"/>
    <col min="3828" max="3828" width="19" style="28" customWidth="1"/>
    <col min="3829" max="3829" width="25.140625" style="28" customWidth="1"/>
    <col min="3830" max="3830" width="2" style="28" customWidth="1"/>
    <col min="3831" max="3831" width="4.28515625" style="28" customWidth="1"/>
    <col min="3832" max="3832" width="27.28515625" style="28" customWidth="1"/>
    <col min="3833" max="3833" width="0" style="28" hidden="1" customWidth="1"/>
    <col min="3834" max="3834" width="1.85546875" style="28" customWidth="1"/>
    <col min="3835" max="4079" width="9.140625" style="28"/>
    <col min="4080" max="4080" width="3" style="28" customWidth="1"/>
    <col min="4081" max="4081" width="2" style="28" customWidth="1"/>
    <col min="4082" max="4082" width="27.42578125" style="28" customWidth="1"/>
    <col min="4083" max="4083" width="18.85546875" style="28" customWidth="1"/>
    <col min="4084" max="4084" width="19" style="28" customWidth="1"/>
    <col min="4085" max="4085" width="25.140625" style="28" customWidth="1"/>
    <col min="4086" max="4086" width="2" style="28" customWidth="1"/>
    <col min="4087" max="4087" width="4.28515625" style="28" customWidth="1"/>
    <col min="4088" max="4088" width="27.28515625" style="28" customWidth="1"/>
    <col min="4089" max="4089" width="0" style="28" hidden="1" customWidth="1"/>
    <col min="4090" max="4090" width="1.85546875" style="28" customWidth="1"/>
    <col min="4091" max="4335" width="9.140625" style="28"/>
    <col min="4336" max="4336" width="3" style="28" customWidth="1"/>
    <col min="4337" max="4337" width="2" style="28" customWidth="1"/>
    <col min="4338" max="4338" width="27.42578125" style="28" customWidth="1"/>
    <col min="4339" max="4339" width="18.85546875" style="28" customWidth="1"/>
    <col min="4340" max="4340" width="19" style="28" customWidth="1"/>
    <col min="4341" max="4341" width="25.140625" style="28" customWidth="1"/>
    <col min="4342" max="4342" width="2" style="28" customWidth="1"/>
    <col min="4343" max="4343" width="4.28515625" style="28" customWidth="1"/>
    <col min="4344" max="4344" width="27.28515625" style="28" customWidth="1"/>
    <col min="4345" max="4345" width="0" style="28" hidden="1" customWidth="1"/>
    <col min="4346" max="4346" width="1.85546875" style="28" customWidth="1"/>
    <col min="4347" max="4591" width="9.140625" style="28"/>
    <col min="4592" max="4592" width="3" style="28" customWidth="1"/>
    <col min="4593" max="4593" width="2" style="28" customWidth="1"/>
    <col min="4594" max="4594" width="27.42578125" style="28" customWidth="1"/>
    <col min="4595" max="4595" width="18.85546875" style="28" customWidth="1"/>
    <col min="4596" max="4596" width="19" style="28" customWidth="1"/>
    <col min="4597" max="4597" width="25.140625" style="28" customWidth="1"/>
    <col min="4598" max="4598" width="2" style="28" customWidth="1"/>
    <col min="4599" max="4599" width="4.28515625" style="28" customWidth="1"/>
    <col min="4600" max="4600" width="27.28515625" style="28" customWidth="1"/>
    <col min="4601" max="4601" width="0" style="28" hidden="1" customWidth="1"/>
    <col min="4602" max="4602" width="1.85546875" style="28" customWidth="1"/>
    <col min="4603" max="4847" width="9.140625" style="28"/>
    <col min="4848" max="4848" width="3" style="28" customWidth="1"/>
    <col min="4849" max="4849" width="2" style="28" customWidth="1"/>
    <col min="4850" max="4850" width="27.42578125" style="28" customWidth="1"/>
    <col min="4851" max="4851" width="18.85546875" style="28" customWidth="1"/>
    <col min="4852" max="4852" width="19" style="28" customWidth="1"/>
    <col min="4853" max="4853" width="25.140625" style="28" customWidth="1"/>
    <col min="4854" max="4854" width="2" style="28" customWidth="1"/>
    <col min="4855" max="4855" width="4.28515625" style="28" customWidth="1"/>
    <col min="4856" max="4856" width="27.28515625" style="28" customWidth="1"/>
    <col min="4857" max="4857" width="0" style="28" hidden="1" customWidth="1"/>
    <col min="4858" max="4858" width="1.85546875" style="28" customWidth="1"/>
    <col min="4859" max="5103" width="9.140625" style="28"/>
    <col min="5104" max="5104" width="3" style="28" customWidth="1"/>
    <col min="5105" max="5105" width="2" style="28" customWidth="1"/>
    <col min="5106" max="5106" width="27.42578125" style="28" customWidth="1"/>
    <col min="5107" max="5107" width="18.85546875" style="28" customWidth="1"/>
    <col min="5108" max="5108" width="19" style="28" customWidth="1"/>
    <col min="5109" max="5109" width="25.140625" style="28" customWidth="1"/>
    <col min="5110" max="5110" width="2" style="28" customWidth="1"/>
    <col min="5111" max="5111" width="4.28515625" style="28" customWidth="1"/>
    <col min="5112" max="5112" width="27.28515625" style="28" customWidth="1"/>
    <col min="5113" max="5113" width="0" style="28" hidden="1" customWidth="1"/>
    <col min="5114" max="5114" width="1.85546875" style="28" customWidth="1"/>
    <col min="5115" max="5359" width="9.140625" style="28"/>
    <col min="5360" max="5360" width="3" style="28" customWidth="1"/>
    <col min="5361" max="5361" width="2" style="28" customWidth="1"/>
    <col min="5362" max="5362" width="27.42578125" style="28" customWidth="1"/>
    <col min="5363" max="5363" width="18.85546875" style="28" customWidth="1"/>
    <col min="5364" max="5364" width="19" style="28" customWidth="1"/>
    <col min="5365" max="5365" width="25.140625" style="28" customWidth="1"/>
    <col min="5366" max="5366" width="2" style="28" customWidth="1"/>
    <col min="5367" max="5367" width="4.28515625" style="28" customWidth="1"/>
    <col min="5368" max="5368" width="27.28515625" style="28" customWidth="1"/>
    <col min="5369" max="5369" width="0" style="28" hidden="1" customWidth="1"/>
    <col min="5370" max="5370" width="1.85546875" style="28" customWidth="1"/>
    <col min="5371" max="5615" width="9.140625" style="28"/>
    <col min="5616" max="5616" width="3" style="28" customWidth="1"/>
    <col min="5617" max="5617" width="2" style="28" customWidth="1"/>
    <col min="5618" max="5618" width="27.42578125" style="28" customWidth="1"/>
    <col min="5619" max="5619" width="18.85546875" style="28" customWidth="1"/>
    <col min="5620" max="5620" width="19" style="28" customWidth="1"/>
    <col min="5621" max="5621" width="25.140625" style="28" customWidth="1"/>
    <col min="5622" max="5622" width="2" style="28" customWidth="1"/>
    <col min="5623" max="5623" width="4.28515625" style="28" customWidth="1"/>
    <col min="5624" max="5624" width="27.28515625" style="28" customWidth="1"/>
    <col min="5625" max="5625" width="0" style="28" hidden="1" customWidth="1"/>
    <col min="5626" max="5626" width="1.85546875" style="28" customWidth="1"/>
    <col min="5627" max="5871" width="9.140625" style="28"/>
    <col min="5872" max="5872" width="3" style="28" customWidth="1"/>
    <col min="5873" max="5873" width="2" style="28" customWidth="1"/>
    <col min="5874" max="5874" width="27.42578125" style="28" customWidth="1"/>
    <col min="5875" max="5875" width="18.85546875" style="28" customWidth="1"/>
    <col min="5876" max="5876" width="19" style="28" customWidth="1"/>
    <col min="5877" max="5877" width="25.140625" style="28" customWidth="1"/>
    <col min="5878" max="5878" width="2" style="28" customWidth="1"/>
    <col min="5879" max="5879" width="4.28515625" style="28" customWidth="1"/>
    <col min="5880" max="5880" width="27.28515625" style="28" customWidth="1"/>
    <col min="5881" max="5881" width="0" style="28" hidden="1" customWidth="1"/>
    <col min="5882" max="5882" width="1.85546875" style="28" customWidth="1"/>
    <col min="5883" max="6127" width="9.140625" style="28"/>
    <col min="6128" max="6128" width="3" style="28" customWidth="1"/>
    <col min="6129" max="6129" width="2" style="28" customWidth="1"/>
    <col min="6130" max="6130" width="27.42578125" style="28" customWidth="1"/>
    <col min="6131" max="6131" width="18.85546875" style="28" customWidth="1"/>
    <col min="6132" max="6132" width="19" style="28" customWidth="1"/>
    <col min="6133" max="6133" width="25.140625" style="28" customWidth="1"/>
    <col min="6134" max="6134" width="2" style="28" customWidth="1"/>
    <col min="6135" max="6135" width="4.28515625" style="28" customWidth="1"/>
    <col min="6136" max="6136" width="27.28515625" style="28" customWidth="1"/>
    <col min="6137" max="6137" width="0" style="28" hidden="1" customWidth="1"/>
    <col min="6138" max="6138" width="1.85546875" style="28" customWidth="1"/>
    <col min="6139" max="6383" width="9.140625" style="28"/>
    <col min="6384" max="6384" width="3" style="28" customWidth="1"/>
    <col min="6385" max="6385" width="2" style="28" customWidth="1"/>
    <col min="6386" max="6386" width="27.42578125" style="28" customWidth="1"/>
    <col min="6387" max="6387" width="18.85546875" style="28" customWidth="1"/>
    <col min="6388" max="6388" width="19" style="28" customWidth="1"/>
    <col min="6389" max="6389" width="25.140625" style="28" customWidth="1"/>
    <col min="6390" max="6390" width="2" style="28" customWidth="1"/>
    <col min="6391" max="6391" width="4.28515625" style="28" customWidth="1"/>
    <col min="6392" max="6392" width="27.28515625" style="28" customWidth="1"/>
    <col min="6393" max="6393" width="0" style="28" hidden="1" customWidth="1"/>
    <col min="6394" max="6394" width="1.85546875" style="28" customWidth="1"/>
    <col min="6395" max="6639" width="9.140625" style="28"/>
    <col min="6640" max="6640" width="3" style="28" customWidth="1"/>
    <col min="6641" max="6641" width="2" style="28" customWidth="1"/>
    <col min="6642" max="6642" width="27.42578125" style="28" customWidth="1"/>
    <col min="6643" max="6643" width="18.85546875" style="28" customWidth="1"/>
    <col min="6644" max="6644" width="19" style="28" customWidth="1"/>
    <col min="6645" max="6645" width="25.140625" style="28" customWidth="1"/>
    <col min="6646" max="6646" width="2" style="28" customWidth="1"/>
    <col min="6647" max="6647" width="4.28515625" style="28" customWidth="1"/>
    <col min="6648" max="6648" width="27.28515625" style="28" customWidth="1"/>
    <col min="6649" max="6649" width="0" style="28" hidden="1" customWidth="1"/>
    <col min="6650" max="6650" width="1.85546875" style="28" customWidth="1"/>
    <col min="6651" max="6895" width="9.140625" style="28"/>
    <col min="6896" max="6896" width="3" style="28" customWidth="1"/>
    <col min="6897" max="6897" width="2" style="28" customWidth="1"/>
    <col min="6898" max="6898" width="27.42578125" style="28" customWidth="1"/>
    <col min="6899" max="6899" width="18.85546875" style="28" customWidth="1"/>
    <col min="6900" max="6900" width="19" style="28" customWidth="1"/>
    <col min="6901" max="6901" width="25.140625" style="28" customWidth="1"/>
    <col min="6902" max="6902" width="2" style="28" customWidth="1"/>
    <col min="6903" max="6903" width="4.28515625" style="28" customWidth="1"/>
    <col min="6904" max="6904" width="27.28515625" style="28" customWidth="1"/>
    <col min="6905" max="6905" width="0" style="28" hidden="1" customWidth="1"/>
    <col min="6906" max="6906" width="1.85546875" style="28" customWidth="1"/>
    <col min="6907" max="7151" width="9.140625" style="28"/>
    <col min="7152" max="7152" width="3" style="28" customWidth="1"/>
    <col min="7153" max="7153" width="2" style="28" customWidth="1"/>
    <col min="7154" max="7154" width="27.42578125" style="28" customWidth="1"/>
    <col min="7155" max="7155" width="18.85546875" style="28" customWidth="1"/>
    <col min="7156" max="7156" width="19" style="28" customWidth="1"/>
    <col min="7157" max="7157" width="25.140625" style="28" customWidth="1"/>
    <col min="7158" max="7158" width="2" style="28" customWidth="1"/>
    <col min="7159" max="7159" width="4.28515625" style="28" customWidth="1"/>
    <col min="7160" max="7160" width="27.28515625" style="28" customWidth="1"/>
    <col min="7161" max="7161" width="0" style="28" hidden="1" customWidth="1"/>
    <col min="7162" max="7162" width="1.85546875" style="28" customWidth="1"/>
    <col min="7163" max="7407" width="9.140625" style="28"/>
    <col min="7408" max="7408" width="3" style="28" customWidth="1"/>
    <col min="7409" max="7409" width="2" style="28" customWidth="1"/>
    <col min="7410" max="7410" width="27.42578125" style="28" customWidth="1"/>
    <col min="7411" max="7411" width="18.85546875" style="28" customWidth="1"/>
    <col min="7412" max="7412" width="19" style="28" customWidth="1"/>
    <col min="7413" max="7413" width="25.140625" style="28" customWidth="1"/>
    <col min="7414" max="7414" width="2" style="28" customWidth="1"/>
    <col min="7415" max="7415" width="4.28515625" style="28" customWidth="1"/>
    <col min="7416" max="7416" width="27.28515625" style="28" customWidth="1"/>
    <col min="7417" max="7417" width="0" style="28" hidden="1" customWidth="1"/>
    <col min="7418" max="7418" width="1.85546875" style="28" customWidth="1"/>
    <col min="7419" max="7663" width="9.140625" style="28"/>
    <col min="7664" max="7664" width="3" style="28" customWidth="1"/>
    <col min="7665" max="7665" width="2" style="28" customWidth="1"/>
    <col min="7666" max="7666" width="27.42578125" style="28" customWidth="1"/>
    <col min="7667" max="7667" width="18.85546875" style="28" customWidth="1"/>
    <col min="7668" max="7668" width="19" style="28" customWidth="1"/>
    <col min="7669" max="7669" width="25.140625" style="28" customWidth="1"/>
    <col min="7670" max="7670" width="2" style="28" customWidth="1"/>
    <col min="7671" max="7671" width="4.28515625" style="28" customWidth="1"/>
    <col min="7672" max="7672" width="27.28515625" style="28" customWidth="1"/>
    <col min="7673" max="7673" width="0" style="28" hidden="1" customWidth="1"/>
    <col min="7674" max="7674" width="1.85546875" style="28" customWidth="1"/>
    <col min="7675" max="7919" width="9.140625" style="28"/>
    <col min="7920" max="7920" width="3" style="28" customWidth="1"/>
    <col min="7921" max="7921" width="2" style="28" customWidth="1"/>
    <col min="7922" max="7922" width="27.42578125" style="28" customWidth="1"/>
    <col min="7923" max="7923" width="18.85546875" style="28" customWidth="1"/>
    <col min="7924" max="7924" width="19" style="28" customWidth="1"/>
    <col min="7925" max="7925" width="25.140625" style="28" customWidth="1"/>
    <col min="7926" max="7926" width="2" style="28" customWidth="1"/>
    <col min="7927" max="7927" width="4.28515625" style="28" customWidth="1"/>
    <col min="7928" max="7928" width="27.28515625" style="28" customWidth="1"/>
    <col min="7929" max="7929" width="0" style="28" hidden="1" customWidth="1"/>
    <col min="7930" max="7930" width="1.85546875" style="28" customWidth="1"/>
    <col min="7931" max="8175" width="9.140625" style="28"/>
    <col min="8176" max="8176" width="3" style="28" customWidth="1"/>
    <col min="8177" max="8177" width="2" style="28" customWidth="1"/>
    <col min="8178" max="8178" width="27.42578125" style="28" customWidth="1"/>
    <col min="8179" max="8179" width="18.85546875" style="28" customWidth="1"/>
    <col min="8180" max="8180" width="19" style="28" customWidth="1"/>
    <col min="8181" max="8181" width="25.140625" style="28" customWidth="1"/>
    <col min="8182" max="8182" width="2" style="28" customWidth="1"/>
    <col min="8183" max="8183" width="4.28515625" style="28" customWidth="1"/>
    <col min="8184" max="8184" width="27.28515625" style="28" customWidth="1"/>
    <col min="8185" max="8185" width="0" style="28" hidden="1" customWidth="1"/>
    <col min="8186" max="8186" width="1.85546875" style="28" customWidth="1"/>
    <col min="8187" max="8431" width="9.140625" style="28"/>
    <col min="8432" max="8432" width="3" style="28" customWidth="1"/>
    <col min="8433" max="8433" width="2" style="28" customWidth="1"/>
    <col min="8434" max="8434" width="27.42578125" style="28" customWidth="1"/>
    <col min="8435" max="8435" width="18.85546875" style="28" customWidth="1"/>
    <col min="8436" max="8436" width="19" style="28" customWidth="1"/>
    <col min="8437" max="8437" width="25.140625" style="28" customWidth="1"/>
    <col min="8438" max="8438" width="2" style="28" customWidth="1"/>
    <col min="8439" max="8439" width="4.28515625" style="28" customWidth="1"/>
    <col min="8440" max="8440" width="27.28515625" style="28" customWidth="1"/>
    <col min="8441" max="8441" width="0" style="28" hidden="1" customWidth="1"/>
    <col min="8442" max="8442" width="1.85546875" style="28" customWidth="1"/>
    <col min="8443" max="8687" width="9.140625" style="28"/>
    <col min="8688" max="8688" width="3" style="28" customWidth="1"/>
    <col min="8689" max="8689" width="2" style="28" customWidth="1"/>
    <col min="8690" max="8690" width="27.42578125" style="28" customWidth="1"/>
    <col min="8691" max="8691" width="18.85546875" style="28" customWidth="1"/>
    <col min="8692" max="8692" width="19" style="28" customWidth="1"/>
    <col min="8693" max="8693" width="25.140625" style="28" customWidth="1"/>
    <col min="8694" max="8694" width="2" style="28" customWidth="1"/>
    <col min="8695" max="8695" width="4.28515625" style="28" customWidth="1"/>
    <col min="8696" max="8696" width="27.28515625" style="28" customWidth="1"/>
    <col min="8697" max="8697" width="0" style="28" hidden="1" customWidth="1"/>
    <col min="8698" max="8698" width="1.85546875" style="28" customWidth="1"/>
    <col min="8699" max="8943" width="9.140625" style="28"/>
    <col min="8944" max="8944" width="3" style="28" customWidth="1"/>
    <col min="8945" max="8945" width="2" style="28" customWidth="1"/>
    <col min="8946" max="8946" width="27.42578125" style="28" customWidth="1"/>
    <col min="8947" max="8947" width="18.85546875" style="28" customWidth="1"/>
    <col min="8948" max="8948" width="19" style="28" customWidth="1"/>
    <col min="8949" max="8949" width="25.140625" style="28" customWidth="1"/>
    <col min="8950" max="8950" width="2" style="28" customWidth="1"/>
    <col min="8951" max="8951" width="4.28515625" style="28" customWidth="1"/>
    <col min="8952" max="8952" width="27.28515625" style="28" customWidth="1"/>
    <col min="8953" max="8953" width="0" style="28" hidden="1" customWidth="1"/>
    <col min="8954" max="8954" width="1.85546875" style="28" customWidth="1"/>
    <col min="8955" max="9199" width="9.140625" style="28"/>
    <col min="9200" max="9200" width="3" style="28" customWidth="1"/>
    <col min="9201" max="9201" width="2" style="28" customWidth="1"/>
    <col min="9202" max="9202" width="27.42578125" style="28" customWidth="1"/>
    <col min="9203" max="9203" width="18.85546875" style="28" customWidth="1"/>
    <col min="9204" max="9204" width="19" style="28" customWidth="1"/>
    <col min="9205" max="9205" width="25.140625" style="28" customWidth="1"/>
    <col min="9206" max="9206" width="2" style="28" customWidth="1"/>
    <col min="9207" max="9207" width="4.28515625" style="28" customWidth="1"/>
    <col min="9208" max="9208" width="27.28515625" style="28" customWidth="1"/>
    <col min="9209" max="9209" width="0" style="28" hidden="1" customWidth="1"/>
    <col min="9210" max="9210" width="1.85546875" style="28" customWidth="1"/>
    <col min="9211" max="9455" width="9.140625" style="28"/>
    <col min="9456" max="9456" width="3" style="28" customWidth="1"/>
    <col min="9457" max="9457" width="2" style="28" customWidth="1"/>
    <col min="9458" max="9458" width="27.42578125" style="28" customWidth="1"/>
    <col min="9459" max="9459" width="18.85546875" style="28" customWidth="1"/>
    <col min="9460" max="9460" width="19" style="28" customWidth="1"/>
    <col min="9461" max="9461" width="25.140625" style="28" customWidth="1"/>
    <col min="9462" max="9462" width="2" style="28" customWidth="1"/>
    <col min="9463" max="9463" width="4.28515625" style="28" customWidth="1"/>
    <col min="9464" max="9464" width="27.28515625" style="28" customWidth="1"/>
    <col min="9465" max="9465" width="0" style="28" hidden="1" customWidth="1"/>
    <col min="9466" max="9466" width="1.85546875" style="28" customWidth="1"/>
    <col min="9467" max="9711" width="9.140625" style="28"/>
    <col min="9712" max="9712" width="3" style="28" customWidth="1"/>
    <col min="9713" max="9713" width="2" style="28" customWidth="1"/>
    <col min="9714" max="9714" width="27.42578125" style="28" customWidth="1"/>
    <col min="9715" max="9715" width="18.85546875" style="28" customWidth="1"/>
    <col min="9716" max="9716" width="19" style="28" customWidth="1"/>
    <col min="9717" max="9717" width="25.140625" style="28" customWidth="1"/>
    <col min="9718" max="9718" width="2" style="28" customWidth="1"/>
    <col min="9719" max="9719" width="4.28515625" style="28" customWidth="1"/>
    <col min="9720" max="9720" width="27.28515625" style="28" customWidth="1"/>
    <col min="9721" max="9721" width="0" style="28" hidden="1" customWidth="1"/>
    <col min="9722" max="9722" width="1.85546875" style="28" customWidth="1"/>
    <col min="9723" max="9967" width="9.140625" style="28"/>
    <col min="9968" max="9968" width="3" style="28" customWidth="1"/>
    <col min="9969" max="9969" width="2" style="28" customWidth="1"/>
    <col min="9970" max="9970" width="27.42578125" style="28" customWidth="1"/>
    <col min="9971" max="9971" width="18.85546875" style="28" customWidth="1"/>
    <col min="9972" max="9972" width="19" style="28" customWidth="1"/>
    <col min="9973" max="9973" width="25.140625" style="28" customWidth="1"/>
    <col min="9974" max="9974" width="2" style="28" customWidth="1"/>
    <col min="9975" max="9975" width="4.28515625" style="28" customWidth="1"/>
    <col min="9976" max="9976" width="27.28515625" style="28" customWidth="1"/>
    <col min="9977" max="9977" width="0" style="28" hidden="1" customWidth="1"/>
    <col min="9978" max="9978" width="1.85546875" style="28" customWidth="1"/>
    <col min="9979" max="10223" width="9.140625" style="28"/>
    <col min="10224" max="10224" width="3" style="28" customWidth="1"/>
    <col min="10225" max="10225" width="2" style="28" customWidth="1"/>
    <col min="10226" max="10226" width="27.42578125" style="28" customWidth="1"/>
    <col min="10227" max="10227" width="18.85546875" style="28" customWidth="1"/>
    <col min="10228" max="10228" width="19" style="28" customWidth="1"/>
    <col min="10229" max="10229" width="25.140625" style="28" customWidth="1"/>
    <col min="10230" max="10230" width="2" style="28" customWidth="1"/>
    <col min="10231" max="10231" width="4.28515625" style="28" customWidth="1"/>
    <col min="10232" max="10232" width="27.28515625" style="28" customWidth="1"/>
    <col min="10233" max="10233" width="0" style="28" hidden="1" customWidth="1"/>
    <col min="10234" max="10234" width="1.85546875" style="28" customWidth="1"/>
    <col min="10235" max="10479" width="9.140625" style="28"/>
    <col min="10480" max="10480" width="3" style="28" customWidth="1"/>
    <col min="10481" max="10481" width="2" style="28" customWidth="1"/>
    <col min="10482" max="10482" width="27.42578125" style="28" customWidth="1"/>
    <col min="10483" max="10483" width="18.85546875" style="28" customWidth="1"/>
    <col min="10484" max="10484" width="19" style="28" customWidth="1"/>
    <col min="10485" max="10485" width="25.140625" style="28" customWidth="1"/>
    <col min="10486" max="10486" width="2" style="28" customWidth="1"/>
    <col min="10487" max="10487" width="4.28515625" style="28" customWidth="1"/>
    <col min="10488" max="10488" width="27.28515625" style="28" customWidth="1"/>
    <col min="10489" max="10489" width="0" style="28" hidden="1" customWidth="1"/>
    <col min="10490" max="10490" width="1.85546875" style="28" customWidth="1"/>
    <col min="10491" max="10735" width="9.140625" style="28"/>
    <col min="10736" max="10736" width="3" style="28" customWidth="1"/>
    <col min="10737" max="10737" width="2" style="28" customWidth="1"/>
    <col min="10738" max="10738" width="27.42578125" style="28" customWidth="1"/>
    <col min="10739" max="10739" width="18.85546875" style="28" customWidth="1"/>
    <col min="10740" max="10740" width="19" style="28" customWidth="1"/>
    <col min="10741" max="10741" width="25.140625" style="28" customWidth="1"/>
    <col min="10742" max="10742" width="2" style="28" customWidth="1"/>
    <col min="10743" max="10743" width="4.28515625" style="28" customWidth="1"/>
    <col min="10744" max="10744" width="27.28515625" style="28" customWidth="1"/>
    <col min="10745" max="10745" width="0" style="28" hidden="1" customWidth="1"/>
    <col min="10746" max="10746" width="1.85546875" style="28" customWidth="1"/>
    <col min="10747" max="10991" width="9.140625" style="28"/>
    <col min="10992" max="10992" width="3" style="28" customWidth="1"/>
    <col min="10993" max="10993" width="2" style="28" customWidth="1"/>
    <col min="10994" max="10994" width="27.42578125" style="28" customWidth="1"/>
    <col min="10995" max="10995" width="18.85546875" style="28" customWidth="1"/>
    <col min="10996" max="10996" width="19" style="28" customWidth="1"/>
    <col min="10997" max="10997" width="25.140625" style="28" customWidth="1"/>
    <col min="10998" max="10998" width="2" style="28" customWidth="1"/>
    <col min="10999" max="10999" width="4.28515625" style="28" customWidth="1"/>
    <col min="11000" max="11000" width="27.28515625" style="28" customWidth="1"/>
    <col min="11001" max="11001" width="0" style="28" hidden="1" customWidth="1"/>
    <col min="11002" max="11002" width="1.85546875" style="28" customWidth="1"/>
    <col min="11003" max="11247" width="9.140625" style="28"/>
    <col min="11248" max="11248" width="3" style="28" customWidth="1"/>
    <col min="11249" max="11249" width="2" style="28" customWidth="1"/>
    <col min="11250" max="11250" width="27.42578125" style="28" customWidth="1"/>
    <col min="11251" max="11251" width="18.85546875" style="28" customWidth="1"/>
    <col min="11252" max="11252" width="19" style="28" customWidth="1"/>
    <col min="11253" max="11253" width="25.140625" style="28" customWidth="1"/>
    <col min="11254" max="11254" width="2" style="28" customWidth="1"/>
    <col min="11255" max="11255" width="4.28515625" style="28" customWidth="1"/>
    <col min="11256" max="11256" width="27.28515625" style="28" customWidth="1"/>
    <col min="11257" max="11257" width="0" style="28" hidden="1" customWidth="1"/>
    <col min="11258" max="11258" width="1.85546875" style="28" customWidth="1"/>
    <col min="11259" max="11503" width="9.140625" style="28"/>
    <col min="11504" max="11504" width="3" style="28" customWidth="1"/>
    <col min="11505" max="11505" width="2" style="28" customWidth="1"/>
    <col min="11506" max="11506" width="27.42578125" style="28" customWidth="1"/>
    <col min="11507" max="11507" width="18.85546875" style="28" customWidth="1"/>
    <col min="11508" max="11508" width="19" style="28" customWidth="1"/>
    <col min="11509" max="11509" width="25.140625" style="28" customWidth="1"/>
    <col min="11510" max="11510" width="2" style="28" customWidth="1"/>
    <col min="11511" max="11511" width="4.28515625" style="28" customWidth="1"/>
    <col min="11512" max="11512" width="27.28515625" style="28" customWidth="1"/>
    <col min="11513" max="11513" width="0" style="28" hidden="1" customWidth="1"/>
    <col min="11514" max="11514" width="1.85546875" style="28" customWidth="1"/>
    <col min="11515" max="11759" width="9.140625" style="28"/>
    <col min="11760" max="11760" width="3" style="28" customWidth="1"/>
    <col min="11761" max="11761" width="2" style="28" customWidth="1"/>
    <col min="11762" max="11762" width="27.42578125" style="28" customWidth="1"/>
    <col min="11763" max="11763" width="18.85546875" style="28" customWidth="1"/>
    <col min="11764" max="11764" width="19" style="28" customWidth="1"/>
    <col min="11765" max="11765" width="25.140625" style="28" customWidth="1"/>
    <col min="11766" max="11766" width="2" style="28" customWidth="1"/>
    <col min="11767" max="11767" width="4.28515625" style="28" customWidth="1"/>
    <col min="11768" max="11768" width="27.28515625" style="28" customWidth="1"/>
    <col min="11769" max="11769" width="0" style="28" hidden="1" customWidth="1"/>
    <col min="11770" max="11770" width="1.85546875" style="28" customWidth="1"/>
    <col min="11771" max="12015" width="9.140625" style="28"/>
    <col min="12016" max="12016" width="3" style="28" customWidth="1"/>
    <col min="12017" max="12017" width="2" style="28" customWidth="1"/>
    <col min="12018" max="12018" width="27.42578125" style="28" customWidth="1"/>
    <col min="12019" max="12019" width="18.85546875" style="28" customWidth="1"/>
    <col min="12020" max="12020" width="19" style="28" customWidth="1"/>
    <col min="12021" max="12021" width="25.140625" style="28" customWidth="1"/>
    <col min="12022" max="12022" width="2" style="28" customWidth="1"/>
    <col min="12023" max="12023" width="4.28515625" style="28" customWidth="1"/>
    <col min="12024" max="12024" width="27.28515625" style="28" customWidth="1"/>
    <col min="12025" max="12025" width="0" style="28" hidden="1" customWidth="1"/>
    <col min="12026" max="12026" width="1.85546875" style="28" customWidth="1"/>
    <col min="12027" max="12271" width="9.140625" style="28"/>
    <col min="12272" max="12272" width="3" style="28" customWidth="1"/>
    <col min="12273" max="12273" width="2" style="28" customWidth="1"/>
    <col min="12274" max="12274" width="27.42578125" style="28" customWidth="1"/>
    <col min="12275" max="12275" width="18.85546875" style="28" customWidth="1"/>
    <col min="12276" max="12276" width="19" style="28" customWidth="1"/>
    <col min="12277" max="12277" width="25.140625" style="28" customWidth="1"/>
    <col min="12278" max="12278" width="2" style="28" customWidth="1"/>
    <col min="12279" max="12279" width="4.28515625" style="28" customWidth="1"/>
    <col min="12280" max="12280" width="27.28515625" style="28" customWidth="1"/>
    <col min="12281" max="12281" width="0" style="28" hidden="1" customWidth="1"/>
    <col min="12282" max="12282" width="1.85546875" style="28" customWidth="1"/>
    <col min="12283" max="12527" width="9.140625" style="28"/>
    <col min="12528" max="12528" width="3" style="28" customWidth="1"/>
    <col min="12529" max="12529" width="2" style="28" customWidth="1"/>
    <col min="12530" max="12530" width="27.42578125" style="28" customWidth="1"/>
    <col min="12531" max="12531" width="18.85546875" style="28" customWidth="1"/>
    <col min="12532" max="12532" width="19" style="28" customWidth="1"/>
    <col min="12533" max="12533" width="25.140625" style="28" customWidth="1"/>
    <col min="12534" max="12534" width="2" style="28" customWidth="1"/>
    <col min="12535" max="12535" width="4.28515625" style="28" customWidth="1"/>
    <col min="12536" max="12536" width="27.28515625" style="28" customWidth="1"/>
    <col min="12537" max="12537" width="0" style="28" hidden="1" customWidth="1"/>
    <col min="12538" max="12538" width="1.85546875" style="28" customWidth="1"/>
    <col min="12539" max="12783" width="9.140625" style="28"/>
    <col min="12784" max="12784" width="3" style="28" customWidth="1"/>
    <col min="12785" max="12785" width="2" style="28" customWidth="1"/>
    <col min="12786" max="12786" width="27.42578125" style="28" customWidth="1"/>
    <col min="12787" max="12787" width="18.85546875" style="28" customWidth="1"/>
    <col min="12788" max="12788" width="19" style="28" customWidth="1"/>
    <col min="12789" max="12789" width="25.140625" style="28" customWidth="1"/>
    <col min="12790" max="12790" width="2" style="28" customWidth="1"/>
    <col min="12791" max="12791" width="4.28515625" style="28" customWidth="1"/>
    <col min="12792" max="12792" width="27.28515625" style="28" customWidth="1"/>
    <col min="12793" max="12793" width="0" style="28" hidden="1" customWidth="1"/>
    <col min="12794" max="12794" width="1.85546875" style="28" customWidth="1"/>
    <col min="12795" max="13039" width="9.140625" style="28"/>
    <col min="13040" max="13040" width="3" style="28" customWidth="1"/>
    <col min="13041" max="13041" width="2" style="28" customWidth="1"/>
    <col min="13042" max="13042" width="27.42578125" style="28" customWidth="1"/>
    <col min="13043" max="13043" width="18.85546875" style="28" customWidth="1"/>
    <col min="13044" max="13044" width="19" style="28" customWidth="1"/>
    <col min="13045" max="13045" width="25.140625" style="28" customWidth="1"/>
    <col min="13046" max="13046" width="2" style="28" customWidth="1"/>
    <col min="13047" max="13047" width="4.28515625" style="28" customWidth="1"/>
    <col min="13048" max="13048" width="27.28515625" style="28" customWidth="1"/>
    <col min="13049" max="13049" width="0" style="28" hidden="1" customWidth="1"/>
    <col min="13050" max="13050" width="1.85546875" style="28" customWidth="1"/>
    <col min="13051" max="13295" width="9.140625" style="28"/>
    <col min="13296" max="13296" width="3" style="28" customWidth="1"/>
    <col min="13297" max="13297" width="2" style="28" customWidth="1"/>
    <col min="13298" max="13298" width="27.42578125" style="28" customWidth="1"/>
    <col min="13299" max="13299" width="18.85546875" style="28" customWidth="1"/>
    <col min="13300" max="13300" width="19" style="28" customWidth="1"/>
    <col min="13301" max="13301" width="25.140625" style="28" customWidth="1"/>
    <col min="13302" max="13302" width="2" style="28" customWidth="1"/>
    <col min="13303" max="13303" width="4.28515625" style="28" customWidth="1"/>
    <col min="13304" max="13304" width="27.28515625" style="28" customWidth="1"/>
    <col min="13305" max="13305" width="0" style="28" hidden="1" customWidth="1"/>
    <col min="13306" max="13306" width="1.85546875" style="28" customWidth="1"/>
    <col min="13307" max="13551" width="9.140625" style="28"/>
    <col min="13552" max="13552" width="3" style="28" customWidth="1"/>
    <col min="13553" max="13553" width="2" style="28" customWidth="1"/>
    <col min="13554" max="13554" width="27.42578125" style="28" customWidth="1"/>
    <col min="13555" max="13555" width="18.85546875" style="28" customWidth="1"/>
    <col min="13556" max="13556" width="19" style="28" customWidth="1"/>
    <col min="13557" max="13557" width="25.140625" style="28" customWidth="1"/>
    <col min="13558" max="13558" width="2" style="28" customWidth="1"/>
    <col min="13559" max="13559" width="4.28515625" style="28" customWidth="1"/>
    <col min="13560" max="13560" width="27.28515625" style="28" customWidth="1"/>
    <col min="13561" max="13561" width="0" style="28" hidden="1" customWidth="1"/>
    <col min="13562" max="13562" width="1.85546875" style="28" customWidth="1"/>
    <col min="13563" max="13807" width="9.140625" style="28"/>
    <col min="13808" max="13808" width="3" style="28" customWidth="1"/>
    <col min="13809" max="13809" width="2" style="28" customWidth="1"/>
    <col min="13810" max="13810" width="27.42578125" style="28" customWidth="1"/>
    <col min="13811" max="13811" width="18.85546875" style="28" customWidth="1"/>
    <col min="13812" max="13812" width="19" style="28" customWidth="1"/>
    <col min="13813" max="13813" width="25.140625" style="28" customWidth="1"/>
    <col min="13814" max="13814" width="2" style="28" customWidth="1"/>
    <col min="13815" max="13815" width="4.28515625" style="28" customWidth="1"/>
    <col min="13816" max="13816" width="27.28515625" style="28" customWidth="1"/>
    <col min="13817" max="13817" width="0" style="28" hidden="1" customWidth="1"/>
    <col min="13818" max="13818" width="1.85546875" style="28" customWidth="1"/>
    <col min="13819" max="14063" width="9.140625" style="28"/>
    <col min="14064" max="14064" width="3" style="28" customWidth="1"/>
    <col min="14065" max="14065" width="2" style="28" customWidth="1"/>
    <col min="14066" max="14066" width="27.42578125" style="28" customWidth="1"/>
    <col min="14067" max="14067" width="18.85546875" style="28" customWidth="1"/>
    <col min="14068" max="14068" width="19" style="28" customWidth="1"/>
    <col min="14069" max="14069" width="25.140625" style="28" customWidth="1"/>
    <col min="14070" max="14070" width="2" style="28" customWidth="1"/>
    <col min="14071" max="14071" width="4.28515625" style="28" customWidth="1"/>
    <col min="14072" max="14072" width="27.28515625" style="28" customWidth="1"/>
    <col min="14073" max="14073" width="0" style="28" hidden="1" customWidth="1"/>
    <col min="14074" max="14074" width="1.85546875" style="28" customWidth="1"/>
    <col min="14075" max="14319" width="9.140625" style="28"/>
    <col min="14320" max="14320" width="3" style="28" customWidth="1"/>
    <col min="14321" max="14321" width="2" style="28" customWidth="1"/>
    <col min="14322" max="14322" width="27.42578125" style="28" customWidth="1"/>
    <col min="14323" max="14323" width="18.85546875" style="28" customWidth="1"/>
    <col min="14324" max="14324" width="19" style="28" customWidth="1"/>
    <col min="14325" max="14325" width="25.140625" style="28" customWidth="1"/>
    <col min="14326" max="14326" width="2" style="28" customWidth="1"/>
    <col min="14327" max="14327" width="4.28515625" style="28" customWidth="1"/>
    <col min="14328" max="14328" width="27.28515625" style="28" customWidth="1"/>
    <col min="14329" max="14329" width="0" style="28" hidden="1" customWidth="1"/>
    <col min="14330" max="14330" width="1.85546875" style="28" customWidth="1"/>
    <col min="14331" max="14575" width="9.140625" style="28"/>
    <col min="14576" max="14576" width="3" style="28" customWidth="1"/>
    <col min="14577" max="14577" width="2" style="28" customWidth="1"/>
    <col min="14578" max="14578" width="27.42578125" style="28" customWidth="1"/>
    <col min="14579" max="14579" width="18.85546875" style="28" customWidth="1"/>
    <col min="14580" max="14580" width="19" style="28" customWidth="1"/>
    <col min="14581" max="14581" width="25.140625" style="28" customWidth="1"/>
    <col min="14582" max="14582" width="2" style="28" customWidth="1"/>
    <col min="14583" max="14583" width="4.28515625" style="28" customWidth="1"/>
    <col min="14584" max="14584" width="27.28515625" style="28" customWidth="1"/>
    <col min="14585" max="14585" width="0" style="28" hidden="1" customWidth="1"/>
    <col min="14586" max="14586" width="1.85546875" style="28" customWidth="1"/>
    <col min="14587" max="14831" width="9.140625" style="28"/>
    <col min="14832" max="14832" width="3" style="28" customWidth="1"/>
    <col min="14833" max="14833" width="2" style="28" customWidth="1"/>
    <col min="14834" max="14834" width="27.42578125" style="28" customWidth="1"/>
    <col min="14835" max="14835" width="18.85546875" style="28" customWidth="1"/>
    <col min="14836" max="14836" width="19" style="28" customWidth="1"/>
    <col min="14837" max="14837" width="25.140625" style="28" customWidth="1"/>
    <col min="14838" max="14838" width="2" style="28" customWidth="1"/>
    <col min="14839" max="14839" width="4.28515625" style="28" customWidth="1"/>
    <col min="14840" max="14840" width="27.28515625" style="28" customWidth="1"/>
    <col min="14841" max="14841" width="0" style="28" hidden="1" customWidth="1"/>
    <col min="14842" max="14842" width="1.85546875" style="28" customWidth="1"/>
    <col min="14843" max="15087" width="9.140625" style="28"/>
    <col min="15088" max="15088" width="3" style="28" customWidth="1"/>
    <col min="15089" max="15089" width="2" style="28" customWidth="1"/>
    <col min="15090" max="15090" width="27.42578125" style="28" customWidth="1"/>
    <col min="15091" max="15091" width="18.85546875" style="28" customWidth="1"/>
    <col min="15092" max="15092" width="19" style="28" customWidth="1"/>
    <col min="15093" max="15093" width="25.140625" style="28" customWidth="1"/>
    <col min="15094" max="15094" width="2" style="28" customWidth="1"/>
    <col min="15095" max="15095" width="4.28515625" style="28" customWidth="1"/>
    <col min="15096" max="15096" width="27.28515625" style="28" customWidth="1"/>
    <col min="15097" max="15097" width="0" style="28" hidden="1" customWidth="1"/>
    <col min="15098" max="15098" width="1.85546875" style="28" customWidth="1"/>
    <col min="15099" max="15343" width="9.140625" style="28"/>
    <col min="15344" max="15344" width="3" style="28" customWidth="1"/>
    <col min="15345" max="15345" width="2" style="28" customWidth="1"/>
    <col min="15346" max="15346" width="27.42578125" style="28" customWidth="1"/>
    <col min="15347" max="15347" width="18.85546875" style="28" customWidth="1"/>
    <col min="15348" max="15348" width="19" style="28" customWidth="1"/>
    <col min="15349" max="15349" width="25.140625" style="28" customWidth="1"/>
    <col min="15350" max="15350" width="2" style="28" customWidth="1"/>
    <col min="15351" max="15351" width="4.28515625" style="28" customWidth="1"/>
    <col min="15352" max="15352" width="27.28515625" style="28" customWidth="1"/>
    <col min="15353" max="15353" width="0" style="28" hidden="1" customWidth="1"/>
    <col min="15354" max="15354" width="1.85546875" style="28" customWidth="1"/>
    <col min="15355" max="15599" width="9.140625" style="28"/>
    <col min="15600" max="15600" width="3" style="28" customWidth="1"/>
    <col min="15601" max="15601" width="2" style="28" customWidth="1"/>
    <col min="15602" max="15602" width="27.42578125" style="28" customWidth="1"/>
    <col min="15603" max="15603" width="18.85546875" style="28" customWidth="1"/>
    <col min="15604" max="15604" width="19" style="28" customWidth="1"/>
    <col min="15605" max="15605" width="25.140625" style="28" customWidth="1"/>
    <col min="15606" max="15606" width="2" style="28" customWidth="1"/>
    <col min="15607" max="15607" width="4.28515625" style="28" customWidth="1"/>
    <col min="15608" max="15608" width="27.28515625" style="28" customWidth="1"/>
    <col min="15609" max="15609" width="0" style="28" hidden="1" customWidth="1"/>
    <col min="15610" max="15610" width="1.85546875" style="28" customWidth="1"/>
    <col min="15611" max="15855" width="9.140625" style="28"/>
    <col min="15856" max="15856" width="3" style="28" customWidth="1"/>
    <col min="15857" max="15857" width="2" style="28" customWidth="1"/>
    <col min="15858" max="15858" width="27.42578125" style="28" customWidth="1"/>
    <col min="15859" max="15859" width="18.85546875" style="28" customWidth="1"/>
    <col min="15860" max="15860" width="19" style="28" customWidth="1"/>
    <col min="15861" max="15861" width="25.140625" style="28" customWidth="1"/>
    <col min="15862" max="15862" width="2" style="28" customWidth="1"/>
    <col min="15863" max="15863" width="4.28515625" style="28" customWidth="1"/>
    <col min="15864" max="15864" width="27.28515625" style="28" customWidth="1"/>
    <col min="15865" max="15865" width="0" style="28" hidden="1" customWidth="1"/>
    <col min="15866" max="15866" width="1.85546875" style="28" customWidth="1"/>
    <col min="15867" max="16111" width="9.140625" style="28"/>
    <col min="16112" max="16112" width="3" style="28" customWidth="1"/>
    <col min="16113" max="16113" width="2" style="28" customWidth="1"/>
    <col min="16114" max="16114" width="27.42578125" style="28" customWidth="1"/>
    <col min="16115" max="16115" width="18.85546875" style="28" customWidth="1"/>
    <col min="16116" max="16116" width="19" style="28" customWidth="1"/>
    <col min="16117" max="16117" width="25.140625" style="28" customWidth="1"/>
    <col min="16118" max="16118" width="2" style="28" customWidth="1"/>
    <col min="16119" max="16119" width="4.28515625" style="28" customWidth="1"/>
    <col min="16120" max="16120" width="27.28515625" style="28" customWidth="1"/>
    <col min="16121" max="16121" width="0" style="28" hidden="1" customWidth="1"/>
    <col min="16122" max="16122" width="1.85546875" style="28" customWidth="1"/>
    <col min="16123" max="16384" width="9.140625" style="28"/>
  </cols>
  <sheetData>
    <row r="1" spans="1:7" ht="36" customHeight="1">
      <c r="A1" s="43" t="s">
        <v>84</v>
      </c>
      <c r="B1" s="44"/>
      <c r="C1" s="44"/>
      <c r="D1" s="44"/>
      <c r="E1" s="44"/>
      <c r="F1" s="44"/>
      <c r="G1" s="45"/>
    </row>
    <row r="2" spans="1:7" ht="18" customHeight="1">
      <c r="A2" s="22" t="s">
        <v>53</v>
      </c>
      <c r="B2" s="46"/>
      <c r="C2" s="46"/>
      <c r="D2" s="47" t="s">
        <v>57</v>
      </c>
      <c r="E2" s="47"/>
      <c r="F2" s="46"/>
      <c r="G2" s="48"/>
    </row>
    <row r="3" spans="1:7" ht="18" customHeight="1">
      <c r="A3" s="22" t="s">
        <v>52</v>
      </c>
      <c r="B3" s="46"/>
      <c r="C3" s="46"/>
      <c r="D3" s="47" t="s">
        <v>57</v>
      </c>
      <c r="E3" s="47"/>
      <c r="F3" s="46"/>
      <c r="G3" s="48"/>
    </row>
    <row r="4" spans="1:7" ht="18" customHeight="1">
      <c r="A4" s="22" t="s">
        <v>0</v>
      </c>
      <c r="B4" s="54"/>
      <c r="C4" s="54"/>
      <c r="D4" s="47" t="s">
        <v>1</v>
      </c>
      <c r="E4" s="47"/>
      <c r="F4" s="54"/>
      <c r="G4" s="55"/>
    </row>
    <row r="5" spans="1:7" ht="18" customHeight="1">
      <c r="A5" s="22" t="s">
        <v>54</v>
      </c>
      <c r="B5" s="54"/>
      <c r="C5" s="54"/>
      <c r="D5" s="47" t="s">
        <v>58</v>
      </c>
      <c r="E5" s="47"/>
      <c r="F5" s="56" t="s">
        <v>46</v>
      </c>
      <c r="G5" s="57"/>
    </row>
    <row r="6" spans="1:7" ht="18" customHeight="1">
      <c r="A6" s="22" t="s">
        <v>55</v>
      </c>
      <c r="B6" s="49">
        <v>45414</v>
      </c>
      <c r="C6" s="49"/>
      <c r="D6" s="50" t="s">
        <v>51</v>
      </c>
      <c r="E6" s="50"/>
      <c r="F6" s="51" t="s">
        <v>50</v>
      </c>
      <c r="G6" s="52"/>
    </row>
    <row r="7" spans="1:7" ht="17.25" customHeight="1">
      <c r="A7" s="22" t="s">
        <v>56</v>
      </c>
      <c r="B7" s="53" t="s">
        <v>94</v>
      </c>
      <c r="C7" s="49"/>
      <c r="D7" s="50" t="s">
        <v>61</v>
      </c>
      <c r="E7" s="50"/>
      <c r="F7" s="21">
        <v>45397</v>
      </c>
      <c r="G7" s="23">
        <v>30</v>
      </c>
    </row>
    <row r="8" spans="1:7" ht="17.25" customHeight="1">
      <c r="A8" s="22" t="s">
        <v>56</v>
      </c>
      <c r="B8" s="53" t="s">
        <v>94</v>
      </c>
      <c r="C8" s="49"/>
      <c r="D8" s="47" t="s">
        <v>62</v>
      </c>
      <c r="E8" s="47"/>
      <c r="F8" s="21">
        <v>45425</v>
      </c>
      <c r="G8" s="23">
        <f>F8-F7+1</f>
        <v>29</v>
      </c>
    </row>
    <row r="9" spans="1:7" ht="18" customHeight="1">
      <c r="A9" s="66" t="s">
        <v>2</v>
      </c>
      <c r="B9" s="67">
        <f>D56</f>
        <v>1877.9586666666662</v>
      </c>
      <c r="C9" s="67"/>
      <c r="D9" s="47" t="s">
        <v>59</v>
      </c>
      <c r="E9" s="47"/>
      <c r="F9" s="63"/>
      <c r="G9" s="68"/>
    </row>
    <row r="10" spans="1:7" ht="18" customHeight="1">
      <c r="A10" s="66"/>
      <c r="B10" s="67"/>
      <c r="C10" s="67"/>
      <c r="D10" s="47" t="s">
        <v>60</v>
      </c>
      <c r="E10" s="47"/>
      <c r="F10" s="63">
        <v>2550.3200000000002</v>
      </c>
      <c r="G10" s="68"/>
    </row>
    <row r="11" spans="1:7" ht="18" customHeight="1">
      <c r="A11" s="58" t="s">
        <v>3</v>
      </c>
      <c r="B11" s="59"/>
      <c r="C11" s="59"/>
      <c r="D11" s="59"/>
      <c r="E11" s="59"/>
      <c r="F11" s="59"/>
      <c r="G11" s="60"/>
    </row>
    <row r="12" spans="1:7" ht="29.25" customHeight="1">
      <c r="A12" s="24" t="s">
        <v>4</v>
      </c>
      <c r="B12" s="61" t="s">
        <v>24</v>
      </c>
      <c r="C12" s="61"/>
      <c r="D12" s="61" t="s">
        <v>34</v>
      </c>
      <c r="E12" s="61"/>
      <c r="F12" s="61" t="s">
        <v>5</v>
      </c>
      <c r="G12" s="62"/>
    </row>
    <row r="13" spans="1:7" ht="16.5" customHeight="1">
      <c r="A13" s="25" t="s">
        <v>6</v>
      </c>
      <c r="B13" s="63">
        <v>1141.31</v>
      </c>
      <c r="C13" s="63"/>
      <c r="D13" s="64">
        <f>B13/$G$7*$G$8</f>
        <v>1103.2663333333333</v>
      </c>
      <c r="E13" s="64"/>
      <c r="F13" s="64">
        <f>B13-D13</f>
        <v>38.043666666666695</v>
      </c>
      <c r="G13" s="65"/>
    </row>
    <row r="14" spans="1:7" ht="16.5" customHeight="1">
      <c r="A14" s="22" t="s">
        <v>7</v>
      </c>
      <c r="B14" s="63">
        <v>2739.14</v>
      </c>
      <c r="C14" s="63"/>
      <c r="D14" s="64">
        <f t="shared" ref="D14:D28" si="0">B14/$G$7*$G$8</f>
        <v>2647.8353333333334</v>
      </c>
      <c r="E14" s="64"/>
      <c r="F14" s="64">
        <f t="shared" ref="F14:F28" si="1">B14-D14</f>
        <v>91.304666666666435</v>
      </c>
      <c r="G14" s="65"/>
    </row>
    <row r="15" spans="1:7" ht="16.5" customHeight="1">
      <c r="A15" s="22" t="s">
        <v>8</v>
      </c>
      <c r="B15" s="69">
        <v>11909.08</v>
      </c>
      <c r="C15" s="70"/>
      <c r="D15" s="64">
        <f t="shared" si="0"/>
        <v>11512.110666666667</v>
      </c>
      <c r="E15" s="64"/>
      <c r="F15" s="64">
        <f t="shared" si="1"/>
        <v>396.96933333333254</v>
      </c>
      <c r="G15" s="65"/>
    </row>
    <row r="16" spans="1:7" ht="16.5" customHeight="1">
      <c r="A16" s="22" t="s">
        <v>9</v>
      </c>
      <c r="B16" s="69">
        <v>380.44</v>
      </c>
      <c r="C16" s="70"/>
      <c r="D16" s="64">
        <f>B16/$G$7*$G$8</f>
        <v>367.75866666666667</v>
      </c>
      <c r="E16" s="64"/>
      <c r="F16" s="64">
        <f t="shared" si="1"/>
        <v>12.681333333333328</v>
      </c>
      <c r="G16" s="65"/>
    </row>
    <row r="17" spans="1:7" ht="16.5" customHeight="1">
      <c r="A17" s="22" t="s">
        <v>12</v>
      </c>
      <c r="B17" s="63">
        <v>0</v>
      </c>
      <c r="C17" s="63"/>
      <c r="D17" s="64">
        <f t="shared" si="0"/>
        <v>0</v>
      </c>
      <c r="E17" s="64"/>
      <c r="F17" s="64">
        <f t="shared" si="1"/>
        <v>0</v>
      </c>
      <c r="G17" s="65"/>
    </row>
    <row r="18" spans="1:7" ht="16.5" customHeight="1">
      <c r="A18" s="22" t="s">
        <v>30</v>
      </c>
      <c r="B18" s="63">
        <v>0</v>
      </c>
      <c r="C18" s="63"/>
      <c r="D18" s="64">
        <f t="shared" si="0"/>
        <v>0</v>
      </c>
      <c r="E18" s="64"/>
      <c r="F18" s="64">
        <f t="shared" si="1"/>
        <v>0</v>
      </c>
      <c r="G18" s="65"/>
    </row>
    <row r="19" spans="1:7" ht="16.5" customHeight="1">
      <c r="A19" s="22" t="s">
        <v>31</v>
      </c>
      <c r="B19" s="63">
        <v>11203.83</v>
      </c>
      <c r="C19" s="63"/>
      <c r="D19" s="64">
        <f t="shared" si="0"/>
        <v>10830.369000000001</v>
      </c>
      <c r="E19" s="64"/>
      <c r="F19" s="64">
        <f t="shared" si="1"/>
        <v>373.46099999999933</v>
      </c>
      <c r="G19" s="65"/>
    </row>
    <row r="20" spans="1:7" ht="16.5" customHeight="1">
      <c r="A20" s="22" t="s">
        <v>10</v>
      </c>
      <c r="B20" s="63">
        <v>265.43</v>
      </c>
      <c r="C20" s="63"/>
      <c r="D20" s="64">
        <f t="shared" si="0"/>
        <v>256.58233333333334</v>
      </c>
      <c r="E20" s="64"/>
      <c r="F20" s="64">
        <f t="shared" si="1"/>
        <v>8.8476666666666688</v>
      </c>
      <c r="G20" s="65"/>
    </row>
    <row r="21" spans="1:7" ht="16.5" customHeight="1">
      <c r="A21" s="22" t="s">
        <v>11</v>
      </c>
      <c r="B21" s="63">
        <v>0</v>
      </c>
      <c r="C21" s="63"/>
      <c r="D21" s="64">
        <f t="shared" si="0"/>
        <v>0</v>
      </c>
      <c r="E21" s="64"/>
      <c r="F21" s="64">
        <f t="shared" si="1"/>
        <v>0</v>
      </c>
      <c r="G21" s="65"/>
    </row>
    <row r="22" spans="1:7" ht="16.5" customHeight="1">
      <c r="A22" s="22" t="s">
        <v>64</v>
      </c>
      <c r="B22" s="63">
        <v>12147.31</v>
      </c>
      <c r="C22" s="63"/>
      <c r="D22" s="64">
        <f t="shared" si="0"/>
        <v>11742.399666666666</v>
      </c>
      <c r="E22" s="64"/>
      <c r="F22" s="64">
        <f t="shared" si="1"/>
        <v>404.91033333333326</v>
      </c>
      <c r="G22" s="65"/>
    </row>
    <row r="23" spans="1:7" ht="16.5" customHeight="1">
      <c r="A23" s="22" t="s">
        <v>63</v>
      </c>
      <c r="B23" s="63">
        <v>12288.07</v>
      </c>
      <c r="C23" s="63"/>
      <c r="D23" s="64">
        <f t="shared" si="0"/>
        <v>11878.467666666666</v>
      </c>
      <c r="E23" s="64"/>
      <c r="F23" s="64">
        <f t="shared" si="1"/>
        <v>409.60233333333417</v>
      </c>
      <c r="G23" s="65"/>
    </row>
    <row r="24" spans="1:7" ht="16.5" customHeight="1">
      <c r="A24" s="22" t="s">
        <v>65</v>
      </c>
      <c r="B24" s="63">
        <v>0</v>
      </c>
      <c r="C24" s="63"/>
      <c r="D24" s="64">
        <f t="shared" si="0"/>
        <v>0</v>
      </c>
      <c r="E24" s="64"/>
      <c r="F24" s="64">
        <f t="shared" si="1"/>
        <v>0</v>
      </c>
      <c r="G24" s="65"/>
    </row>
    <row r="25" spans="1:7" ht="16.5" customHeight="1">
      <c r="A25" s="22" t="s">
        <v>27</v>
      </c>
      <c r="B25" s="63">
        <v>0</v>
      </c>
      <c r="C25" s="63"/>
      <c r="D25" s="64">
        <f t="shared" si="0"/>
        <v>0</v>
      </c>
      <c r="E25" s="64"/>
      <c r="F25" s="64">
        <f t="shared" si="1"/>
        <v>0</v>
      </c>
      <c r="G25" s="65"/>
    </row>
    <row r="26" spans="1:7" ht="16.5" customHeight="1">
      <c r="A26" s="22" t="s">
        <v>93</v>
      </c>
      <c r="B26" s="63">
        <v>0</v>
      </c>
      <c r="C26" s="63"/>
      <c r="D26" s="64">
        <f t="shared" ref="D26" si="2">B26/$G$7*$G$8</f>
        <v>0</v>
      </c>
      <c r="E26" s="64"/>
      <c r="F26" s="64">
        <f t="shared" ref="F26" si="3">B26-D26</f>
        <v>0</v>
      </c>
      <c r="G26" s="65"/>
    </row>
    <row r="27" spans="1:7" ht="16.5" customHeight="1">
      <c r="A27" s="22" t="s">
        <v>28</v>
      </c>
      <c r="B27" s="63">
        <v>0</v>
      </c>
      <c r="C27" s="63"/>
      <c r="D27" s="64">
        <f t="shared" si="0"/>
        <v>0</v>
      </c>
      <c r="E27" s="64"/>
      <c r="F27" s="64">
        <f t="shared" si="1"/>
        <v>0</v>
      </c>
      <c r="G27" s="65"/>
    </row>
    <row r="28" spans="1:7" ht="16.5" customHeight="1">
      <c r="A28" s="22" t="s">
        <v>68</v>
      </c>
      <c r="B28" s="63">
        <v>0</v>
      </c>
      <c r="C28" s="63"/>
      <c r="D28" s="64">
        <f t="shared" si="0"/>
        <v>0</v>
      </c>
      <c r="E28" s="64"/>
      <c r="F28" s="64">
        <f t="shared" si="1"/>
        <v>0</v>
      </c>
      <c r="G28" s="65"/>
    </row>
    <row r="29" spans="1:7" ht="16.5" customHeight="1">
      <c r="A29" s="22" t="s">
        <v>13</v>
      </c>
      <c r="B29" s="63">
        <v>190.22</v>
      </c>
      <c r="C29" s="63"/>
      <c r="D29" s="64">
        <f>B29</f>
        <v>190.22</v>
      </c>
      <c r="E29" s="64"/>
      <c r="F29" s="64">
        <f>B29-D29</f>
        <v>0</v>
      </c>
      <c r="G29" s="65"/>
    </row>
    <row r="30" spans="1:7" ht="16.5" customHeight="1">
      <c r="A30" s="22" t="s">
        <v>66</v>
      </c>
      <c r="B30" s="63">
        <v>0</v>
      </c>
      <c r="C30" s="63"/>
      <c r="D30" s="64">
        <f t="shared" ref="D30:D31" si="4">B30</f>
        <v>0</v>
      </c>
      <c r="E30" s="64"/>
      <c r="F30" s="64">
        <f>B30-D30</f>
        <v>0</v>
      </c>
      <c r="G30" s="65"/>
    </row>
    <row r="31" spans="1:7" ht="16.5" customHeight="1">
      <c r="A31" s="22" t="s">
        <v>67</v>
      </c>
      <c r="B31" s="63">
        <v>0</v>
      </c>
      <c r="C31" s="63"/>
      <c r="D31" s="64">
        <f t="shared" si="4"/>
        <v>0</v>
      </c>
      <c r="E31" s="64"/>
      <c r="F31" s="64">
        <f>B31-D31</f>
        <v>0</v>
      </c>
      <c r="G31" s="65"/>
    </row>
    <row r="32" spans="1:7" ht="18" customHeight="1">
      <c r="A32" s="26" t="s">
        <v>14</v>
      </c>
      <c r="B32" s="75">
        <f>SUM(B13:C31)</f>
        <v>52264.83</v>
      </c>
      <c r="C32" s="75"/>
      <c r="D32" s="75">
        <f>SUM(D13:E31)</f>
        <v>50529.009666666665</v>
      </c>
      <c r="E32" s="75"/>
      <c r="F32" s="75">
        <f>SUM(F13:G31)</f>
        <v>1735.8203333333324</v>
      </c>
      <c r="G32" s="76"/>
    </row>
    <row r="33" spans="1:13" ht="18" customHeight="1">
      <c r="A33" s="72" t="s">
        <v>15</v>
      </c>
      <c r="B33" s="73"/>
      <c r="C33" s="73"/>
      <c r="D33" s="73"/>
      <c r="E33" s="73"/>
      <c r="F33" s="73"/>
      <c r="G33" s="74"/>
    </row>
    <row r="34" spans="1:13" ht="24.75" customHeight="1">
      <c r="A34" s="24" t="s">
        <v>4</v>
      </c>
      <c r="B34" s="61" t="s">
        <v>16</v>
      </c>
      <c r="C34" s="61"/>
      <c r="D34" s="61" t="s">
        <v>17</v>
      </c>
      <c r="E34" s="61"/>
      <c r="F34" s="61" t="s">
        <v>5</v>
      </c>
      <c r="G34" s="62"/>
      <c r="K34" s="30"/>
      <c r="L34" s="30"/>
    </row>
    <row r="35" spans="1:13" ht="18" customHeight="1">
      <c r="A35" s="22" t="s">
        <v>70</v>
      </c>
      <c r="B35" s="63">
        <v>5330.19</v>
      </c>
      <c r="C35" s="63"/>
      <c r="D35" s="71">
        <f>B35/$G$7*$G$8</f>
        <v>5152.5169999999989</v>
      </c>
      <c r="E35" s="71"/>
      <c r="F35" s="64">
        <f>B35-D35</f>
        <v>177.67300000000068</v>
      </c>
      <c r="G35" s="65"/>
    </row>
    <row r="36" spans="1:13" ht="18" customHeight="1">
      <c r="A36" s="22" t="s">
        <v>71</v>
      </c>
      <c r="B36" s="63">
        <v>3198.12</v>
      </c>
      <c r="C36" s="63"/>
      <c r="D36" s="71">
        <f>B36/$G$7*$G$8</f>
        <v>3091.5160000000001</v>
      </c>
      <c r="E36" s="71"/>
      <c r="F36" s="64">
        <f>B36-D36</f>
        <v>106.60399999999981</v>
      </c>
      <c r="G36" s="65"/>
    </row>
    <row r="37" spans="1:13" ht="18" customHeight="1">
      <c r="A37" s="22" t="s">
        <v>72</v>
      </c>
      <c r="B37" s="63">
        <v>0</v>
      </c>
      <c r="C37" s="63"/>
      <c r="D37" s="71">
        <f>B37/$G$7*$G$8</f>
        <v>0</v>
      </c>
      <c r="E37" s="71"/>
      <c r="F37" s="64">
        <f>B37-D37</f>
        <v>0</v>
      </c>
      <c r="G37" s="65"/>
    </row>
    <row r="38" spans="1:13" ht="18" customHeight="1">
      <c r="A38" s="26" t="s">
        <v>14</v>
      </c>
      <c r="B38" s="75">
        <f>SUM(B35:C37)</f>
        <v>8528.31</v>
      </c>
      <c r="C38" s="75"/>
      <c r="D38" s="75">
        <f>SUM(D35:E37)</f>
        <v>8244.0329999999994</v>
      </c>
      <c r="E38" s="75"/>
      <c r="F38" s="75">
        <f>SUM(F35:G37)</f>
        <v>284.2770000000005</v>
      </c>
      <c r="G38" s="76"/>
    </row>
    <row r="39" spans="1:13" ht="18.75" customHeight="1">
      <c r="A39" s="26" t="s">
        <v>89</v>
      </c>
      <c r="B39" s="75">
        <f>(B32+B38)</f>
        <v>60793.14</v>
      </c>
      <c r="C39" s="75"/>
      <c r="D39" s="75">
        <f>D32+D38</f>
        <v>58773.042666666661</v>
      </c>
      <c r="E39" s="75"/>
      <c r="F39" s="75">
        <f>SUM(F32+F38)</f>
        <v>2020.0973333333329</v>
      </c>
      <c r="G39" s="76"/>
      <c r="K39" s="30"/>
      <c r="L39" s="30"/>
      <c r="M39" s="30"/>
    </row>
    <row r="40" spans="1:13" ht="18" customHeight="1">
      <c r="A40" s="72" t="s">
        <v>18</v>
      </c>
      <c r="B40" s="73"/>
      <c r="C40" s="73"/>
      <c r="D40" s="73"/>
      <c r="E40" s="73"/>
      <c r="F40" s="73"/>
      <c r="G40" s="74"/>
      <c r="K40" s="30"/>
      <c r="L40" s="30"/>
      <c r="M40" s="30"/>
    </row>
    <row r="41" spans="1:13" ht="21.75" customHeight="1">
      <c r="A41" s="24" t="s">
        <v>25</v>
      </c>
      <c r="B41" s="61" t="s">
        <v>19</v>
      </c>
      <c r="C41" s="61"/>
      <c r="D41" s="61" t="s">
        <v>20</v>
      </c>
      <c r="E41" s="61"/>
      <c r="F41" s="61" t="s">
        <v>5</v>
      </c>
      <c r="G41" s="62"/>
      <c r="K41" s="30"/>
      <c r="L41" s="30"/>
      <c r="M41" s="30"/>
    </row>
    <row r="42" spans="1:13" ht="18" customHeight="1">
      <c r="A42" s="22" t="s">
        <v>21</v>
      </c>
      <c r="B42" s="63">
        <v>0</v>
      </c>
      <c r="C42" s="63"/>
      <c r="D42" s="63">
        <f>IF(((B42+F10)/G7*G8)&lt;F10,0,((B42+F10)/G7*G8)-F10)</f>
        <v>0</v>
      </c>
      <c r="E42" s="63"/>
      <c r="F42" s="64">
        <f t="shared" ref="F42" si="5">(B42-D42)</f>
        <v>0</v>
      </c>
      <c r="G42" s="65"/>
    </row>
    <row r="43" spans="1:13" ht="18" customHeight="1">
      <c r="A43" s="22" t="s">
        <v>22</v>
      </c>
      <c r="B43" s="63">
        <v>243.43</v>
      </c>
      <c r="C43" s="63"/>
      <c r="D43" s="63">
        <f>B43</f>
        <v>243.43</v>
      </c>
      <c r="E43" s="63"/>
      <c r="F43" s="63">
        <f>B43-D43</f>
        <v>0</v>
      </c>
      <c r="G43" s="63"/>
      <c r="K43" s="30"/>
      <c r="M43" s="30"/>
    </row>
    <row r="44" spans="1:13" ht="16.5" customHeight="1">
      <c r="A44" s="22" t="s">
        <v>81</v>
      </c>
      <c r="B44" s="63">
        <v>5330.19</v>
      </c>
      <c r="C44" s="63"/>
      <c r="D44" s="71">
        <f>B44/$G$7*$G$8</f>
        <v>5152.5169999999989</v>
      </c>
      <c r="E44" s="71"/>
      <c r="F44" s="63">
        <f>B44-D44</f>
        <v>177.67300000000068</v>
      </c>
      <c r="G44" s="63"/>
    </row>
    <row r="45" spans="1:13" ht="16.5" customHeight="1">
      <c r="A45" s="22" t="s">
        <v>76</v>
      </c>
      <c r="B45" s="63">
        <v>4264.16</v>
      </c>
      <c r="C45" s="63"/>
      <c r="D45" s="71">
        <f t="shared" ref="D45:D46" si="6">B45/$G$7*$G$8</f>
        <v>4122.0213333333331</v>
      </c>
      <c r="E45" s="71"/>
      <c r="F45" s="63">
        <f t="shared" ref="F45:F51" si="7">B45-D45</f>
        <v>142.13866666666672</v>
      </c>
      <c r="G45" s="63"/>
    </row>
    <row r="46" spans="1:13" ht="16.5" customHeight="1">
      <c r="A46" s="22" t="s">
        <v>82</v>
      </c>
      <c r="B46" s="63">
        <v>3198.12</v>
      </c>
      <c r="C46" s="63"/>
      <c r="D46" s="71">
        <f t="shared" si="6"/>
        <v>3091.5160000000001</v>
      </c>
      <c r="E46" s="71"/>
      <c r="F46" s="63">
        <f t="shared" si="7"/>
        <v>106.60399999999981</v>
      </c>
      <c r="G46" s="63"/>
    </row>
    <row r="47" spans="1:13" ht="18" customHeight="1">
      <c r="A47" s="22" t="s">
        <v>72</v>
      </c>
      <c r="B47" s="63">
        <v>0</v>
      </c>
      <c r="C47" s="63"/>
      <c r="D47" s="71">
        <f t="shared" ref="D47:D48" si="8">B47/$G$7*$G$8</f>
        <v>0</v>
      </c>
      <c r="E47" s="71"/>
      <c r="F47" s="63">
        <f t="shared" si="7"/>
        <v>0</v>
      </c>
      <c r="G47" s="63"/>
    </row>
    <row r="48" spans="1:13" ht="18" customHeight="1">
      <c r="A48" s="22" t="s">
        <v>83</v>
      </c>
      <c r="B48" s="63">
        <v>0</v>
      </c>
      <c r="C48" s="63"/>
      <c r="D48" s="71">
        <f t="shared" si="8"/>
        <v>0</v>
      </c>
      <c r="E48" s="71"/>
      <c r="F48" s="63">
        <f t="shared" si="7"/>
        <v>0</v>
      </c>
      <c r="G48" s="63"/>
    </row>
    <row r="49" spans="1:13" ht="16.5" customHeight="1">
      <c r="A49" s="22" t="s">
        <v>32</v>
      </c>
      <c r="B49" s="63">
        <v>0</v>
      </c>
      <c r="C49" s="63"/>
      <c r="D49" s="63">
        <f>B49</f>
        <v>0</v>
      </c>
      <c r="E49" s="63"/>
      <c r="F49" s="63">
        <f t="shared" si="7"/>
        <v>0</v>
      </c>
      <c r="G49" s="63"/>
    </row>
    <row r="50" spans="1:13" ht="18" customHeight="1">
      <c r="A50" s="22" t="s">
        <v>33</v>
      </c>
      <c r="B50" s="63">
        <v>0</v>
      </c>
      <c r="C50" s="63"/>
      <c r="D50" s="63">
        <f>B50</f>
        <v>0</v>
      </c>
      <c r="E50" s="63"/>
      <c r="F50" s="63">
        <f t="shared" si="7"/>
        <v>0</v>
      </c>
      <c r="G50" s="63"/>
    </row>
    <row r="51" spans="1:13" ht="16.5" customHeight="1">
      <c r="A51" s="22" t="s">
        <v>26</v>
      </c>
      <c r="B51" s="63">
        <v>0</v>
      </c>
      <c r="C51" s="63"/>
      <c r="D51" s="63">
        <f>B51</f>
        <v>0</v>
      </c>
      <c r="E51" s="63"/>
      <c r="F51" s="63">
        <f t="shared" si="7"/>
        <v>0</v>
      </c>
      <c r="G51" s="63"/>
    </row>
    <row r="52" spans="1:13" ht="18" customHeight="1">
      <c r="A52" s="26" t="s">
        <v>14</v>
      </c>
      <c r="B52" s="75">
        <f>SUM(B42:C51)</f>
        <v>13035.899999999998</v>
      </c>
      <c r="C52" s="75"/>
      <c r="D52" s="75">
        <f>SUM(D42:E51)</f>
        <v>12609.484333333332</v>
      </c>
      <c r="E52" s="75"/>
      <c r="F52" s="75">
        <f>SUM(F42:G51)</f>
        <v>426.41566666666722</v>
      </c>
      <c r="G52" s="76"/>
    </row>
    <row r="53" spans="1:13" ht="18" customHeight="1">
      <c r="A53" s="26" t="s">
        <v>23</v>
      </c>
      <c r="B53" s="88">
        <f>B39-B52</f>
        <v>47757.240000000005</v>
      </c>
      <c r="C53" s="89"/>
      <c r="D53" s="89"/>
      <c r="E53" s="89"/>
      <c r="F53" s="89"/>
      <c r="G53" s="90"/>
    </row>
    <row r="54" spans="1:13" ht="21" customHeight="1">
      <c r="A54" s="38" t="s">
        <v>90</v>
      </c>
      <c r="B54" s="39"/>
      <c r="C54" s="39"/>
      <c r="D54" s="40">
        <v>0</v>
      </c>
      <c r="E54" s="41"/>
      <c r="F54" s="41"/>
      <c r="G54" s="42"/>
      <c r="K54" s="30"/>
      <c r="M54" s="30"/>
    </row>
    <row r="55" spans="1:13" ht="21" customHeight="1">
      <c r="A55" s="38" t="s">
        <v>87</v>
      </c>
      <c r="B55" s="39"/>
      <c r="C55" s="39"/>
      <c r="D55" s="40">
        <f>F42</f>
        <v>0</v>
      </c>
      <c r="E55" s="41"/>
      <c r="F55" s="41"/>
      <c r="G55" s="42"/>
      <c r="J55" s="28"/>
      <c r="K55" s="29"/>
      <c r="L55" s="30"/>
      <c r="M55" s="30"/>
    </row>
    <row r="56" spans="1:13" ht="21" customHeight="1">
      <c r="A56" s="38" t="s">
        <v>88</v>
      </c>
      <c r="B56" s="39"/>
      <c r="C56" s="39"/>
      <c r="D56" s="40">
        <f>(IF(($F$5="İSTİFA"),(F32+F38-F45-F42),(F32+F35+F37-F42-F45)))</f>
        <v>1877.9586666666662</v>
      </c>
      <c r="E56" s="41"/>
      <c r="F56" s="41"/>
      <c r="G56" s="42"/>
    </row>
    <row r="57" spans="1:13" ht="90" customHeight="1">
      <c r="A57" s="77" t="s">
        <v>29</v>
      </c>
      <c r="B57" s="78"/>
      <c r="C57" s="78"/>
      <c r="D57" s="78"/>
      <c r="E57" s="78"/>
      <c r="F57" s="78"/>
      <c r="G57" s="79"/>
      <c r="M57" s="30"/>
    </row>
    <row r="58" spans="1:13" ht="21.75" customHeight="1">
      <c r="A58" s="80" t="s">
        <v>85</v>
      </c>
      <c r="B58" s="81"/>
      <c r="C58" s="81"/>
      <c r="D58" s="85" t="s">
        <v>86</v>
      </c>
      <c r="E58" s="51"/>
      <c r="F58" s="51"/>
      <c r="G58" s="52"/>
    </row>
    <row r="59" spans="1:13" ht="21.75" customHeight="1">
      <c r="A59" s="82"/>
      <c r="B59" s="81"/>
      <c r="C59" s="81"/>
      <c r="D59" s="51"/>
      <c r="E59" s="51"/>
      <c r="F59" s="51"/>
      <c r="G59" s="52"/>
    </row>
    <row r="60" spans="1:13" ht="29.25" customHeight="1" thickBot="1">
      <c r="A60" s="83"/>
      <c r="B60" s="84"/>
      <c r="C60" s="84"/>
      <c r="D60" s="86"/>
      <c r="E60" s="86"/>
      <c r="F60" s="86"/>
      <c r="G60" s="87"/>
    </row>
    <row r="61" spans="1:13" ht="39.75" customHeight="1">
      <c r="A61" s="20"/>
      <c r="B61" s="31"/>
      <c r="C61" s="32"/>
      <c r="D61" s="32"/>
      <c r="E61" s="32"/>
      <c r="F61" s="32"/>
      <c r="G61" s="32"/>
    </row>
  </sheetData>
  <sheetProtection selectLockedCells="1" selectUnlockedCells="1"/>
  <mergeCells count="156">
    <mergeCell ref="B26:C26"/>
    <mergeCell ref="D26:E26"/>
    <mergeCell ref="F26:G26"/>
    <mergeCell ref="A56:C56"/>
    <mergeCell ref="D56:G56"/>
    <mergeCell ref="A57:G57"/>
    <mergeCell ref="A58:C60"/>
    <mergeCell ref="D58:G60"/>
    <mergeCell ref="B53:G53"/>
    <mergeCell ref="A54:C54"/>
    <mergeCell ref="D54:G54"/>
    <mergeCell ref="B51:C51"/>
    <mergeCell ref="D51:E51"/>
    <mergeCell ref="F51:G51"/>
    <mergeCell ref="B52:C52"/>
    <mergeCell ref="D52:E52"/>
    <mergeCell ref="F52:G52"/>
    <mergeCell ref="B49:C49"/>
    <mergeCell ref="D49:E49"/>
    <mergeCell ref="F49:G49"/>
    <mergeCell ref="B50:C50"/>
    <mergeCell ref="D50:E50"/>
    <mergeCell ref="F50:G50"/>
    <mergeCell ref="B47:C47"/>
    <mergeCell ref="D47:E47"/>
    <mergeCell ref="F47:G47"/>
    <mergeCell ref="B48:C48"/>
    <mergeCell ref="D48:E48"/>
    <mergeCell ref="F48:G48"/>
    <mergeCell ref="B45:C45"/>
    <mergeCell ref="D45:E45"/>
    <mergeCell ref="F45:G45"/>
    <mergeCell ref="B46:C46"/>
    <mergeCell ref="D46:E46"/>
    <mergeCell ref="F46:G46"/>
    <mergeCell ref="B44:C44"/>
    <mergeCell ref="D44:E44"/>
    <mergeCell ref="F44:G44"/>
    <mergeCell ref="B43:C43"/>
    <mergeCell ref="D43:E43"/>
    <mergeCell ref="F43:G43"/>
    <mergeCell ref="A40:G40"/>
    <mergeCell ref="B41:C41"/>
    <mergeCell ref="D41:E41"/>
    <mergeCell ref="F41:G41"/>
    <mergeCell ref="B42:C42"/>
    <mergeCell ref="D42:E42"/>
    <mergeCell ref="F42:G42"/>
    <mergeCell ref="B38:C38"/>
    <mergeCell ref="D38:E38"/>
    <mergeCell ref="F38:G38"/>
    <mergeCell ref="B39:C39"/>
    <mergeCell ref="D39:E39"/>
    <mergeCell ref="F39:G39"/>
    <mergeCell ref="B36:C36"/>
    <mergeCell ref="D36:E36"/>
    <mergeCell ref="F36:G36"/>
    <mergeCell ref="B37:C37"/>
    <mergeCell ref="D37:E37"/>
    <mergeCell ref="F37:G37"/>
    <mergeCell ref="B35:C35"/>
    <mergeCell ref="D35:E35"/>
    <mergeCell ref="F35:G35"/>
    <mergeCell ref="A33:G33"/>
    <mergeCell ref="B34:C34"/>
    <mergeCell ref="D34:E34"/>
    <mergeCell ref="F34:G34"/>
    <mergeCell ref="B31:C31"/>
    <mergeCell ref="D31:E31"/>
    <mergeCell ref="F31:G31"/>
    <mergeCell ref="B32:C32"/>
    <mergeCell ref="D32:E32"/>
    <mergeCell ref="F32:G32"/>
    <mergeCell ref="B29:C29"/>
    <mergeCell ref="D29:E29"/>
    <mergeCell ref="F29:G29"/>
    <mergeCell ref="B30:C30"/>
    <mergeCell ref="D30:E30"/>
    <mergeCell ref="F30:G30"/>
    <mergeCell ref="B27:C27"/>
    <mergeCell ref="D27:E27"/>
    <mergeCell ref="F27:G27"/>
    <mergeCell ref="B28:C28"/>
    <mergeCell ref="D28:E28"/>
    <mergeCell ref="F28:G28"/>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D12:E12"/>
    <mergeCell ref="F12:G12"/>
    <mergeCell ref="B13:C13"/>
    <mergeCell ref="D13:E13"/>
    <mergeCell ref="F13:G13"/>
    <mergeCell ref="A9:A10"/>
    <mergeCell ref="B9:C10"/>
    <mergeCell ref="D9:E9"/>
    <mergeCell ref="F9:G9"/>
    <mergeCell ref="D10:E10"/>
    <mergeCell ref="F10:G10"/>
    <mergeCell ref="A55:C55"/>
    <mergeCell ref="D55:G55"/>
    <mergeCell ref="A1:G1"/>
    <mergeCell ref="B2:C2"/>
    <mergeCell ref="D2:E2"/>
    <mergeCell ref="F2:G2"/>
    <mergeCell ref="B3:C3"/>
    <mergeCell ref="D3:E3"/>
    <mergeCell ref="F3:G3"/>
    <mergeCell ref="B6:C6"/>
    <mergeCell ref="D6:E6"/>
    <mergeCell ref="F6:G6"/>
    <mergeCell ref="B7:C7"/>
    <mergeCell ref="D7:E7"/>
    <mergeCell ref="B8:C8"/>
    <mergeCell ref="D8:E8"/>
    <mergeCell ref="B4:C4"/>
    <mergeCell ref="D4:E4"/>
    <mergeCell ref="F4:G4"/>
    <mergeCell ref="B5:C5"/>
    <mergeCell ref="D5:E5"/>
    <mergeCell ref="F5:G5"/>
    <mergeCell ref="A11:G11"/>
    <mergeCell ref="B12:C12"/>
  </mergeCells>
  <dataValidations count="1">
    <dataValidation allowBlank="1" showInputMessage="1" showErrorMessage="1" prompt="Bordroda yer alan brüt aylık tutarları girilmelidir._x000a_" sqref="C13:C14 C17:C31 B13:B31" xr:uid="{FE8AB8CF-55CB-46E5-9915-6EB41A61EA44}"/>
  </dataValidations>
  <printOptions horizontalCentered="1" verticalCentered="1"/>
  <pageMargins left="0" right="0" top="0" bottom="0" header="0.31496062992125984" footer="0.31496062992125984"/>
  <pageSetup paperSize="9" scale="73" fitToWidth="0" orientation="portrait" r:id="rId1"/>
  <colBreaks count="1" manualBreakCount="1">
    <brk id="8"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835E5FE-84CA-48CA-9E2F-17CAA3F5363B}">
          <x14:formula1>
            <xm:f>Sayfa1!$D$6:$D$7</xm:f>
          </x14:formula1>
          <xm:sqref>F5:G5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theme="7" tint="0.39997558519241921"/>
    <pageSetUpPr fitToPage="1"/>
  </sheetPr>
  <dimension ref="A1:M58"/>
  <sheetViews>
    <sheetView topLeftCell="A30" zoomScaleNormal="100" workbookViewId="0">
      <selection activeCell="H32" sqref="H32"/>
    </sheetView>
  </sheetViews>
  <sheetFormatPr defaultRowHeight="15"/>
  <cols>
    <col min="1" max="1" width="38" style="28" customWidth="1"/>
    <col min="2" max="2" width="25.28515625" style="28" customWidth="1"/>
    <col min="3" max="3" width="4.140625" style="28" customWidth="1"/>
    <col min="4" max="4" width="25.28515625" style="28" customWidth="1"/>
    <col min="5" max="5" width="3.42578125" style="28" customWidth="1"/>
    <col min="6" max="6" width="17.28515625" style="28" customWidth="1"/>
    <col min="7" max="7" width="13.28515625" style="28" customWidth="1"/>
    <col min="8" max="8" width="24" style="28" customWidth="1"/>
    <col min="9" max="9" width="34.28515625" style="28" bestFit="1" customWidth="1"/>
    <col min="10" max="10" width="15.7109375" style="29" customWidth="1"/>
    <col min="11" max="11" width="11.5703125" style="28" bestFit="1" customWidth="1"/>
    <col min="12" max="12" width="10" style="28" bestFit="1" customWidth="1"/>
    <col min="13" max="13" width="11.5703125" style="28" bestFit="1" customWidth="1"/>
    <col min="14" max="239" width="9.140625" style="28"/>
    <col min="240" max="240" width="3" style="28" customWidth="1"/>
    <col min="241" max="241" width="2" style="28" customWidth="1"/>
    <col min="242" max="242" width="27.42578125" style="28" customWidth="1"/>
    <col min="243" max="243" width="18.85546875" style="28" customWidth="1"/>
    <col min="244" max="244" width="19" style="28" customWidth="1"/>
    <col min="245" max="245" width="25.140625" style="28" customWidth="1"/>
    <col min="246" max="246" width="2" style="28" customWidth="1"/>
    <col min="247" max="247" width="4.28515625" style="28" customWidth="1"/>
    <col min="248" max="248" width="27.28515625" style="28" customWidth="1"/>
    <col min="249" max="249" width="0" style="28" hidden="1" customWidth="1"/>
    <col min="250" max="250" width="1.85546875" style="28" customWidth="1"/>
    <col min="251" max="495" width="9.140625" style="28"/>
    <col min="496" max="496" width="3" style="28" customWidth="1"/>
    <col min="497" max="497" width="2" style="28" customWidth="1"/>
    <col min="498" max="498" width="27.42578125" style="28" customWidth="1"/>
    <col min="499" max="499" width="18.85546875" style="28" customWidth="1"/>
    <col min="500" max="500" width="19" style="28" customWidth="1"/>
    <col min="501" max="501" width="25.140625" style="28" customWidth="1"/>
    <col min="502" max="502" width="2" style="28" customWidth="1"/>
    <col min="503" max="503" width="4.28515625" style="28" customWidth="1"/>
    <col min="504" max="504" width="27.28515625" style="28" customWidth="1"/>
    <col min="505" max="505" width="0" style="28" hidden="1" customWidth="1"/>
    <col min="506" max="506" width="1.85546875" style="28" customWidth="1"/>
    <col min="507" max="751" width="9.140625" style="28"/>
    <col min="752" max="752" width="3" style="28" customWidth="1"/>
    <col min="753" max="753" width="2" style="28" customWidth="1"/>
    <col min="754" max="754" width="27.42578125" style="28" customWidth="1"/>
    <col min="755" max="755" width="18.85546875" style="28" customWidth="1"/>
    <col min="756" max="756" width="19" style="28" customWidth="1"/>
    <col min="757" max="757" width="25.140625" style="28" customWidth="1"/>
    <col min="758" max="758" width="2" style="28" customWidth="1"/>
    <col min="759" max="759" width="4.28515625" style="28" customWidth="1"/>
    <col min="760" max="760" width="27.28515625" style="28" customWidth="1"/>
    <col min="761" max="761" width="0" style="28" hidden="1" customWidth="1"/>
    <col min="762" max="762" width="1.85546875" style="28" customWidth="1"/>
    <col min="763" max="1007" width="9.140625" style="28"/>
    <col min="1008" max="1008" width="3" style="28" customWidth="1"/>
    <col min="1009" max="1009" width="2" style="28" customWidth="1"/>
    <col min="1010" max="1010" width="27.42578125" style="28" customWidth="1"/>
    <col min="1011" max="1011" width="18.85546875" style="28" customWidth="1"/>
    <col min="1012" max="1012" width="19" style="28" customWidth="1"/>
    <col min="1013" max="1013" width="25.140625" style="28" customWidth="1"/>
    <col min="1014" max="1014" width="2" style="28" customWidth="1"/>
    <col min="1015" max="1015" width="4.28515625" style="28" customWidth="1"/>
    <col min="1016" max="1016" width="27.28515625" style="28" customWidth="1"/>
    <col min="1017" max="1017" width="0" style="28" hidden="1" customWidth="1"/>
    <col min="1018" max="1018" width="1.85546875" style="28" customWidth="1"/>
    <col min="1019" max="1263" width="9.140625" style="28"/>
    <col min="1264" max="1264" width="3" style="28" customWidth="1"/>
    <col min="1265" max="1265" width="2" style="28" customWidth="1"/>
    <col min="1266" max="1266" width="27.42578125" style="28" customWidth="1"/>
    <col min="1267" max="1267" width="18.85546875" style="28" customWidth="1"/>
    <col min="1268" max="1268" width="19" style="28" customWidth="1"/>
    <col min="1269" max="1269" width="25.140625" style="28" customWidth="1"/>
    <col min="1270" max="1270" width="2" style="28" customWidth="1"/>
    <col min="1271" max="1271" width="4.28515625" style="28" customWidth="1"/>
    <col min="1272" max="1272" width="27.28515625" style="28" customWidth="1"/>
    <col min="1273" max="1273" width="0" style="28" hidden="1" customWidth="1"/>
    <col min="1274" max="1274" width="1.85546875" style="28" customWidth="1"/>
    <col min="1275" max="1519" width="9.140625" style="28"/>
    <col min="1520" max="1520" width="3" style="28" customWidth="1"/>
    <col min="1521" max="1521" width="2" style="28" customWidth="1"/>
    <col min="1522" max="1522" width="27.42578125" style="28" customWidth="1"/>
    <col min="1523" max="1523" width="18.85546875" style="28" customWidth="1"/>
    <col min="1524" max="1524" width="19" style="28" customWidth="1"/>
    <col min="1525" max="1525" width="25.140625" style="28" customWidth="1"/>
    <col min="1526" max="1526" width="2" style="28" customWidth="1"/>
    <col min="1527" max="1527" width="4.28515625" style="28" customWidth="1"/>
    <col min="1528" max="1528" width="27.28515625" style="28" customWidth="1"/>
    <col min="1529" max="1529" width="0" style="28" hidden="1" customWidth="1"/>
    <col min="1530" max="1530" width="1.85546875" style="28" customWidth="1"/>
    <col min="1531" max="1775" width="9.140625" style="28"/>
    <col min="1776" max="1776" width="3" style="28" customWidth="1"/>
    <col min="1777" max="1777" width="2" style="28" customWidth="1"/>
    <col min="1778" max="1778" width="27.42578125" style="28" customWidth="1"/>
    <col min="1779" max="1779" width="18.85546875" style="28" customWidth="1"/>
    <col min="1780" max="1780" width="19" style="28" customWidth="1"/>
    <col min="1781" max="1781" width="25.140625" style="28" customWidth="1"/>
    <col min="1782" max="1782" width="2" style="28" customWidth="1"/>
    <col min="1783" max="1783" width="4.28515625" style="28" customWidth="1"/>
    <col min="1784" max="1784" width="27.28515625" style="28" customWidth="1"/>
    <col min="1785" max="1785" width="0" style="28" hidden="1" customWidth="1"/>
    <col min="1786" max="1786" width="1.85546875" style="28" customWidth="1"/>
    <col min="1787" max="2031" width="9.140625" style="28"/>
    <col min="2032" max="2032" width="3" style="28" customWidth="1"/>
    <col min="2033" max="2033" width="2" style="28" customWidth="1"/>
    <col min="2034" max="2034" width="27.42578125" style="28" customWidth="1"/>
    <col min="2035" max="2035" width="18.85546875" style="28" customWidth="1"/>
    <col min="2036" max="2036" width="19" style="28" customWidth="1"/>
    <col min="2037" max="2037" width="25.140625" style="28" customWidth="1"/>
    <col min="2038" max="2038" width="2" style="28" customWidth="1"/>
    <col min="2039" max="2039" width="4.28515625" style="28" customWidth="1"/>
    <col min="2040" max="2040" width="27.28515625" style="28" customWidth="1"/>
    <col min="2041" max="2041" width="0" style="28" hidden="1" customWidth="1"/>
    <col min="2042" max="2042" width="1.85546875" style="28" customWidth="1"/>
    <col min="2043" max="2287" width="9.140625" style="28"/>
    <col min="2288" max="2288" width="3" style="28" customWidth="1"/>
    <col min="2289" max="2289" width="2" style="28" customWidth="1"/>
    <col min="2290" max="2290" width="27.42578125" style="28" customWidth="1"/>
    <col min="2291" max="2291" width="18.85546875" style="28" customWidth="1"/>
    <col min="2292" max="2292" width="19" style="28" customWidth="1"/>
    <col min="2293" max="2293" width="25.140625" style="28" customWidth="1"/>
    <col min="2294" max="2294" width="2" style="28" customWidth="1"/>
    <col min="2295" max="2295" width="4.28515625" style="28" customWidth="1"/>
    <col min="2296" max="2296" width="27.28515625" style="28" customWidth="1"/>
    <col min="2297" max="2297" width="0" style="28" hidden="1" customWidth="1"/>
    <col min="2298" max="2298" width="1.85546875" style="28" customWidth="1"/>
    <col min="2299" max="2543" width="9.140625" style="28"/>
    <col min="2544" max="2544" width="3" style="28" customWidth="1"/>
    <col min="2545" max="2545" width="2" style="28" customWidth="1"/>
    <col min="2546" max="2546" width="27.42578125" style="28" customWidth="1"/>
    <col min="2547" max="2547" width="18.85546875" style="28" customWidth="1"/>
    <col min="2548" max="2548" width="19" style="28" customWidth="1"/>
    <col min="2549" max="2549" width="25.140625" style="28" customWidth="1"/>
    <col min="2550" max="2550" width="2" style="28" customWidth="1"/>
    <col min="2551" max="2551" width="4.28515625" style="28" customWidth="1"/>
    <col min="2552" max="2552" width="27.28515625" style="28" customWidth="1"/>
    <col min="2553" max="2553" width="0" style="28" hidden="1" customWidth="1"/>
    <col min="2554" max="2554" width="1.85546875" style="28" customWidth="1"/>
    <col min="2555" max="2799" width="9.140625" style="28"/>
    <col min="2800" max="2800" width="3" style="28" customWidth="1"/>
    <col min="2801" max="2801" width="2" style="28" customWidth="1"/>
    <col min="2802" max="2802" width="27.42578125" style="28" customWidth="1"/>
    <col min="2803" max="2803" width="18.85546875" style="28" customWidth="1"/>
    <col min="2804" max="2804" width="19" style="28" customWidth="1"/>
    <col min="2805" max="2805" width="25.140625" style="28" customWidth="1"/>
    <col min="2806" max="2806" width="2" style="28" customWidth="1"/>
    <col min="2807" max="2807" width="4.28515625" style="28" customWidth="1"/>
    <col min="2808" max="2808" width="27.28515625" style="28" customWidth="1"/>
    <col min="2809" max="2809" width="0" style="28" hidden="1" customWidth="1"/>
    <col min="2810" max="2810" width="1.85546875" style="28" customWidth="1"/>
    <col min="2811" max="3055" width="9.140625" style="28"/>
    <col min="3056" max="3056" width="3" style="28" customWidth="1"/>
    <col min="3057" max="3057" width="2" style="28" customWidth="1"/>
    <col min="3058" max="3058" width="27.42578125" style="28" customWidth="1"/>
    <col min="3059" max="3059" width="18.85546875" style="28" customWidth="1"/>
    <col min="3060" max="3060" width="19" style="28" customWidth="1"/>
    <col min="3061" max="3061" width="25.140625" style="28" customWidth="1"/>
    <col min="3062" max="3062" width="2" style="28" customWidth="1"/>
    <col min="3063" max="3063" width="4.28515625" style="28" customWidth="1"/>
    <col min="3064" max="3064" width="27.28515625" style="28" customWidth="1"/>
    <col min="3065" max="3065" width="0" style="28" hidden="1" customWidth="1"/>
    <col min="3066" max="3066" width="1.85546875" style="28" customWidth="1"/>
    <col min="3067" max="3311" width="9.140625" style="28"/>
    <col min="3312" max="3312" width="3" style="28" customWidth="1"/>
    <col min="3313" max="3313" width="2" style="28" customWidth="1"/>
    <col min="3314" max="3314" width="27.42578125" style="28" customWidth="1"/>
    <col min="3315" max="3315" width="18.85546875" style="28" customWidth="1"/>
    <col min="3316" max="3316" width="19" style="28" customWidth="1"/>
    <col min="3317" max="3317" width="25.140625" style="28" customWidth="1"/>
    <col min="3318" max="3318" width="2" style="28" customWidth="1"/>
    <col min="3319" max="3319" width="4.28515625" style="28" customWidth="1"/>
    <col min="3320" max="3320" width="27.28515625" style="28" customWidth="1"/>
    <col min="3321" max="3321" width="0" style="28" hidden="1" customWidth="1"/>
    <col min="3322" max="3322" width="1.85546875" style="28" customWidth="1"/>
    <col min="3323" max="3567" width="9.140625" style="28"/>
    <col min="3568" max="3568" width="3" style="28" customWidth="1"/>
    <col min="3569" max="3569" width="2" style="28" customWidth="1"/>
    <col min="3570" max="3570" width="27.42578125" style="28" customWidth="1"/>
    <col min="3571" max="3571" width="18.85546875" style="28" customWidth="1"/>
    <col min="3572" max="3572" width="19" style="28" customWidth="1"/>
    <col min="3573" max="3573" width="25.140625" style="28" customWidth="1"/>
    <col min="3574" max="3574" width="2" style="28" customWidth="1"/>
    <col min="3575" max="3575" width="4.28515625" style="28" customWidth="1"/>
    <col min="3576" max="3576" width="27.28515625" style="28" customWidth="1"/>
    <col min="3577" max="3577" width="0" style="28" hidden="1" customWidth="1"/>
    <col min="3578" max="3578" width="1.85546875" style="28" customWidth="1"/>
    <col min="3579" max="3823" width="9.140625" style="28"/>
    <col min="3824" max="3824" width="3" style="28" customWidth="1"/>
    <col min="3825" max="3825" width="2" style="28" customWidth="1"/>
    <col min="3826" max="3826" width="27.42578125" style="28" customWidth="1"/>
    <col min="3827" max="3827" width="18.85546875" style="28" customWidth="1"/>
    <col min="3828" max="3828" width="19" style="28" customWidth="1"/>
    <col min="3829" max="3829" width="25.140625" style="28" customWidth="1"/>
    <col min="3830" max="3830" width="2" style="28" customWidth="1"/>
    <col min="3831" max="3831" width="4.28515625" style="28" customWidth="1"/>
    <col min="3832" max="3832" width="27.28515625" style="28" customWidth="1"/>
    <col min="3833" max="3833" width="0" style="28" hidden="1" customWidth="1"/>
    <col min="3834" max="3834" width="1.85546875" style="28" customWidth="1"/>
    <col min="3835" max="4079" width="9.140625" style="28"/>
    <col min="4080" max="4080" width="3" style="28" customWidth="1"/>
    <col min="4081" max="4081" width="2" style="28" customWidth="1"/>
    <col min="4082" max="4082" width="27.42578125" style="28" customWidth="1"/>
    <col min="4083" max="4083" width="18.85546875" style="28" customWidth="1"/>
    <col min="4084" max="4084" width="19" style="28" customWidth="1"/>
    <col min="4085" max="4085" width="25.140625" style="28" customWidth="1"/>
    <col min="4086" max="4086" width="2" style="28" customWidth="1"/>
    <col min="4087" max="4087" width="4.28515625" style="28" customWidth="1"/>
    <col min="4088" max="4088" width="27.28515625" style="28" customWidth="1"/>
    <col min="4089" max="4089" width="0" style="28" hidden="1" customWidth="1"/>
    <col min="4090" max="4090" width="1.85546875" style="28" customWidth="1"/>
    <col min="4091" max="4335" width="9.140625" style="28"/>
    <col min="4336" max="4336" width="3" style="28" customWidth="1"/>
    <col min="4337" max="4337" width="2" style="28" customWidth="1"/>
    <col min="4338" max="4338" width="27.42578125" style="28" customWidth="1"/>
    <col min="4339" max="4339" width="18.85546875" style="28" customWidth="1"/>
    <col min="4340" max="4340" width="19" style="28" customWidth="1"/>
    <col min="4341" max="4341" width="25.140625" style="28" customWidth="1"/>
    <col min="4342" max="4342" width="2" style="28" customWidth="1"/>
    <col min="4343" max="4343" width="4.28515625" style="28" customWidth="1"/>
    <col min="4344" max="4344" width="27.28515625" style="28" customWidth="1"/>
    <col min="4345" max="4345" width="0" style="28" hidden="1" customWidth="1"/>
    <col min="4346" max="4346" width="1.85546875" style="28" customWidth="1"/>
    <col min="4347" max="4591" width="9.140625" style="28"/>
    <col min="4592" max="4592" width="3" style="28" customWidth="1"/>
    <col min="4593" max="4593" width="2" style="28" customWidth="1"/>
    <col min="4594" max="4594" width="27.42578125" style="28" customWidth="1"/>
    <col min="4595" max="4595" width="18.85546875" style="28" customWidth="1"/>
    <col min="4596" max="4596" width="19" style="28" customWidth="1"/>
    <col min="4597" max="4597" width="25.140625" style="28" customWidth="1"/>
    <col min="4598" max="4598" width="2" style="28" customWidth="1"/>
    <col min="4599" max="4599" width="4.28515625" style="28" customWidth="1"/>
    <col min="4600" max="4600" width="27.28515625" style="28" customWidth="1"/>
    <col min="4601" max="4601" width="0" style="28" hidden="1" customWidth="1"/>
    <col min="4602" max="4602" width="1.85546875" style="28" customWidth="1"/>
    <col min="4603" max="4847" width="9.140625" style="28"/>
    <col min="4848" max="4848" width="3" style="28" customWidth="1"/>
    <col min="4849" max="4849" width="2" style="28" customWidth="1"/>
    <col min="4850" max="4850" width="27.42578125" style="28" customWidth="1"/>
    <col min="4851" max="4851" width="18.85546875" style="28" customWidth="1"/>
    <col min="4852" max="4852" width="19" style="28" customWidth="1"/>
    <col min="4853" max="4853" width="25.140625" style="28" customWidth="1"/>
    <col min="4854" max="4854" width="2" style="28" customWidth="1"/>
    <col min="4855" max="4855" width="4.28515625" style="28" customWidth="1"/>
    <col min="4856" max="4856" width="27.28515625" style="28" customWidth="1"/>
    <col min="4857" max="4857" width="0" style="28" hidden="1" customWidth="1"/>
    <col min="4858" max="4858" width="1.85546875" style="28" customWidth="1"/>
    <col min="4859" max="5103" width="9.140625" style="28"/>
    <col min="5104" max="5104" width="3" style="28" customWidth="1"/>
    <col min="5105" max="5105" width="2" style="28" customWidth="1"/>
    <col min="5106" max="5106" width="27.42578125" style="28" customWidth="1"/>
    <col min="5107" max="5107" width="18.85546875" style="28" customWidth="1"/>
    <col min="5108" max="5108" width="19" style="28" customWidth="1"/>
    <col min="5109" max="5109" width="25.140625" style="28" customWidth="1"/>
    <col min="5110" max="5110" width="2" style="28" customWidth="1"/>
    <col min="5111" max="5111" width="4.28515625" style="28" customWidth="1"/>
    <col min="5112" max="5112" width="27.28515625" style="28" customWidth="1"/>
    <col min="5113" max="5113" width="0" style="28" hidden="1" customWidth="1"/>
    <col min="5114" max="5114" width="1.85546875" style="28" customWidth="1"/>
    <col min="5115" max="5359" width="9.140625" style="28"/>
    <col min="5360" max="5360" width="3" style="28" customWidth="1"/>
    <col min="5361" max="5361" width="2" style="28" customWidth="1"/>
    <col min="5362" max="5362" width="27.42578125" style="28" customWidth="1"/>
    <col min="5363" max="5363" width="18.85546875" style="28" customWidth="1"/>
    <col min="5364" max="5364" width="19" style="28" customWidth="1"/>
    <col min="5365" max="5365" width="25.140625" style="28" customWidth="1"/>
    <col min="5366" max="5366" width="2" style="28" customWidth="1"/>
    <col min="5367" max="5367" width="4.28515625" style="28" customWidth="1"/>
    <col min="5368" max="5368" width="27.28515625" style="28" customWidth="1"/>
    <col min="5369" max="5369" width="0" style="28" hidden="1" customWidth="1"/>
    <col min="5370" max="5370" width="1.85546875" style="28" customWidth="1"/>
    <col min="5371" max="5615" width="9.140625" style="28"/>
    <col min="5616" max="5616" width="3" style="28" customWidth="1"/>
    <col min="5617" max="5617" width="2" style="28" customWidth="1"/>
    <col min="5618" max="5618" width="27.42578125" style="28" customWidth="1"/>
    <col min="5619" max="5619" width="18.85546875" style="28" customWidth="1"/>
    <col min="5620" max="5620" width="19" style="28" customWidth="1"/>
    <col min="5621" max="5621" width="25.140625" style="28" customWidth="1"/>
    <col min="5622" max="5622" width="2" style="28" customWidth="1"/>
    <col min="5623" max="5623" width="4.28515625" style="28" customWidth="1"/>
    <col min="5624" max="5624" width="27.28515625" style="28" customWidth="1"/>
    <col min="5625" max="5625" width="0" style="28" hidden="1" customWidth="1"/>
    <col min="5626" max="5626" width="1.85546875" style="28" customWidth="1"/>
    <col min="5627" max="5871" width="9.140625" style="28"/>
    <col min="5872" max="5872" width="3" style="28" customWidth="1"/>
    <col min="5873" max="5873" width="2" style="28" customWidth="1"/>
    <col min="5874" max="5874" width="27.42578125" style="28" customWidth="1"/>
    <col min="5875" max="5875" width="18.85546875" style="28" customWidth="1"/>
    <col min="5876" max="5876" width="19" style="28" customWidth="1"/>
    <col min="5877" max="5877" width="25.140625" style="28" customWidth="1"/>
    <col min="5878" max="5878" width="2" style="28" customWidth="1"/>
    <col min="5879" max="5879" width="4.28515625" style="28" customWidth="1"/>
    <col min="5880" max="5880" width="27.28515625" style="28" customWidth="1"/>
    <col min="5881" max="5881" width="0" style="28" hidden="1" customWidth="1"/>
    <col min="5882" max="5882" width="1.85546875" style="28" customWidth="1"/>
    <col min="5883" max="6127" width="9.140625" style="28"/>
    <col min="6128" max="6128" width="3" style="28" customWidth="1"/>
    <col min="6129" max="6129" width="2" style="28" customWidth="1"/>
    <col min="6130" max="6130" width="27.42578125" style="28" customWidth="1"/>
    <col min="6131" max="6131" width="18.85546875" style="28" customWidth="1"/>
    <col min="6132" max="6132" width="19" style="28" customWidth="1"/>
    <col min="6133" max="6133" width="25.140625" style="28" customWidth="1"/>
    <col min="6134" max="6134" width="2" style="28" customWidth="1"/>
    <col min="6135" max="6135" width="4.28515625" style="28" customWidth="1"/>
    <col min="6136" max="6136" width="27.28515625" style="28" customWidth="1"/>
    <col min="6137" max="6137" width="0" style="28" hidden="1" customWidth="1"/>
    <col min="6138" max="6138" width="1.85546875" style="28" customWidth="1"/>
    <col min="6139" max="6383" width="9.140625" style="28"/>
    <col min="6384" max="6384" width="3" style="28" customWidth="1"/>
    <col min="6385" max="6385" width="2" style="28" customWidth="1"/>
    <col min="6386" max="6386" width="27.42578125" style="28" customWidth="1"/>
    <col min="6387" max="6387" width="18.85546875" style="28" customWidth="1"/>
    <col min="6388" max="6388" width="19" style="28" customWidth="1"/>
    <col min="6389" max="6389" width="25.140625" style="28" customWidth="1"/>
    <col min="6390" max="6390" width="2" style="28" customWidth="1"/>
    <col min="6391" max="6391" width="4.28515625" style="28" customWidth="1"/>
    <col min="6392" max="6392" width="27.28515625" style="28" customWidth="1"/>
    <col min="6393" max="6393" width="0" style="28" hidden="1" customWidth="1"/>
    <col min="6394" max="6394" width="1.85546875" style="28" customWidth="1"/>
    <col min="6395" max="6639" width="9.140625" style="28"/>
    <col min="6640" max="6640" width="3" style="28" customWidth="1"/>
    <col min="6641" max="6641" width="2" style="28" customWidth="1"/>
    <col min="6642" max="6642" width="27.42578125" style="28" customWidth="1"/>
    <col min="6643" max="6643" width="18.85546875" style="28" customWidth="1"/>
    <col min="6644" max="6644" width="19" style="28" customWidth="1"/>
    <col min="6645" max="6645" width="25.140625" style="28" customWidth="1"/>
    <col min="6646" max="6646" width="2" style="28" customWidth="1"/>
    <col min="6647" max="6647" width="4.28515625" style="28" customWidth="1"/>
    <col min="6648" max="6648" width="27.28515625" style="28" customWidth="1"/>
    <col min="6649" max="6649" width="0" style="28" hidden="1" customWidth="1"/>
    <col min="6650" max="6650" width="1.85546875" style="28" customWidth="1"/>
    <col min="6651" max="6895" width="9.140625" style="28"/>
    <col min="6896" max="6896" width="3" style="28" customWidth="1"/>
    <col min="6897" max="6897" width="2" style="28" customWidth="1"/>
    <col min="6898" max="6898" width="27.42578125" style="28" customWidth="1"/>
    <col min="6899" max="6899" width="18.85546875" style="28" customWidth="1"/>
    <col min="6900" max="6900" width="19" style="28" customWidth="1"/>
    <col min="6901" max="6901" width="25.140625" style="28" customWidth="1"/>
    <col min="6902" max="6902" width="2" style="28" customWidth="1"/>
    <col min="6903" max="6903" width="4.28515625" style="28" customWidth="1"/>
    <col min="6904" max="6904" width="27.28515625" style="28" customWidth="1"/>
    <col min="6905" max="6905" width="0" style="28" hidden="1" customWidth="1"/>
    <col min="6906" max="6906" width="1.85546875" style="28" customWidth="1"/>
    <col min="6907" max="7151" width="9.140625" style="28"/>
    <col min="7152" max="7152" width="3" style="28" customWidth="1"/>
    <col min="7153" max="7153" width="2" style="28" customWidth="1"/>
    <col min="7154" max="7154" width="27.42578125" style="28" customWidth="1"/>
    <col min="7155" max="7155" width="18.85546875" style="28" customWidth="1"/>
    <col min="7156" max="7156" width="19" style="28" customWidth="1"/>
    <col min="7157" max="7157" width="25.140625" style="28" customWidth="1"/>
    <col min="7158" max="7158" width="2" style="28" customWidth="1"/>
    <col min="7159" max="7159" width="4.28515625" style="28" customWidth="1"/>
    <col min="7160" max="7160" width="27.28515625" style="28" customWidth="1"/>
    <col min="7161" max="7161" width="0" style="28" hidden="1" customWidth="1"/>
    <col min="7162" max="7162" width="1.85546875" style="28" customWidth="1"/>
    <col min="7163" max="7407" width="9.140625" style="28"/>
    <col min="7408" max="7408" width="3" style="28" customWidth="1"/>
    <col min="7409" max="7409" width="2" style="28" customWidth="1"/>
    <col min="7410" max="7410" width="27.42578125" style="28" customWidth="1"/>
    <col min="7411" max="7411" width="18.85546875" style="28" customWidth="1"/>
    <col min="7412" max="7412" width="19" style="28" customWidth="1"/>
    <col min="7413" max="7413" width="25.140625" style="28" customWidth="1"/>
    <col min="7414" max="7414" width="2" style="28" customWidth="1"/>
    <col min="7415" max="7415" width="4.28515625" style="28" customWidth="1"/>
    <col min="7416" max="7416" width="27.28515625" style="28" customWidth="1"/>
    <col min="7417" max="7417" width="0" style="28" hidden="1" customWidth="1"/>
    <col min="7418" max="7418" width="1.85546875" style="28" customWidth="1"/>
    <col min="7419" max="7663" width="9.140625" style="28"/>
    <col min="7664" max="7664" width="3" style="28" customWidth="1"/>
    <col min="7665" max="7665" width="2" style="28" customWidth="1"/>
    <col min="7666" max="7666" width="27.42578125" style="28" customWidth="1"/>
    <col min="7667" max="7667" width="18.85546875" style="28" customWidth="1"/>
    <col min="7668" max="7668" width="19" style="28" customWidth="1"/>
    <col min="7669" max="7669" width="25.140625" style="28" customWidth="1"/>
    <col min="7670" max="7670" width="2" style="28" customWidth="1"/>
    <col min="7671" max="7671" width="4.28515625" style="28" customWidth="1"/>
    <col min="7672" max="7672" width="27.28515625" style="28" customWidth="1"/>
    <col min="7673" max="7673" width="0" style="28" hidden="1" customWidth="1"/>
    <col min="7674" max="7674" width="1.85546875" style="28" customWidth="1"/>
    <col min="7675" max="7919" width="9.140625" style="28"/>
    <col min="7920" max="7920" width="3" style="28" customWidth="1"/>
    <col min="7921" max="7921" width="2" style="28" customWidth="1"/>
    <col min="7922" max="7922" width="27.42578125" style="28" customWidth="1"/>
    <col min="7923" max="7923" width="18.85546875" style="28" customWidth="1"/>
    <col min="7924" max="7924" width="19" style="28" customWidth="1"/>
    <col min="7925" max="7925" width="25.140625" style="28" customWidth="1"/>
    <col min="7926" max="7926" width="2" style="28" customWidth="1"/>
    <col min="7927" max="7927" width="4.28515625" style="28" customWidth="1"/>
    <col min="7928" max="7928" width="27.28515625" style="28" customWidth="1"/>
    <col min="7929" max="7929" width="0" style="28" hidden="1" customWidth="1"/>
    <col min="7930" max="7930" width="1.85546875" style="28" customWidth="1"/>
    <col min="7931" max="8175" width="9.140625" style="28"/>
    <col min="8176" max="8176" width="3" style="28" customWidth="1"/>
    <col min="8177" max="8177" width="2" style="28" customWidth="1"/>
    <col min="8178" max="8178" width="27.42578125" style="28" customWidth="1"/>
    <col min="8179" max="8179" width="18.85546875" style="28" customWidth="1"/>
    <col min="8180" max="8180" width="19" style="28" customWidth="1"/>
    <col min="8181" max="8181" width="25.140625" style="28" customWidth="1"/>
    <col min="8182" max="8182" width="2" style="28" customWidth="1"/>
    <col min="8183" max="8183" width="4.28515625" style="28" customWidth="1"/>
    <col min="8184" max="8184" width="27.28515625" style="28" customWidth="1"/>
    <col min="8185" max="8185" width="0" style="28" hidden="1" customWidth="1"/>
    <col min="8186" max="8186" width="1.85546875" style="28" customWidth="1"/>
    <col min="8187" max="8431" width="9.140625" style="28"/>
    <col min="8432" max="8432" width="3" style="28" customWidth="1"/>
    <col min="8433" max="8433" width="2" style="28" customWidth="1"/>
    <col min="8434" max="8434" width="27.42578125" style="28" customWidth="1"/>
    <col min="8435" max="8435" width="18.85546875" style="28" customWidth="1"/>
    <col min="8436" max="8436" width="19" style="28" customWidth="1"/>
    <col min="8437" max="8437" width="25.140625" style="28" customWidth="1"/>
    <col min="8438" max="8438" width="2" style="28" customWidth="1"/>
    <col min="8439" max="8439" width="4.28515625" style="28" customWidth="1"/>
    <col min="8440" max="8440" width="27.28515625" style="28" customWidth="1"/>
    <col min="8441" max="8441" width="0" style="28" hidden="1" customWidth="1"/>
    <col min="8442" max="8442" width="1.85546875" style="28" customWidth="1"/>
    <col min="8443" max="8687" width="9.140625" style="28"/>
    <col min="8688" max="8688" width="3" style="28" customWidth="1"/>
    <col min="8689" max="8689" width="2" style="28" customWidth="1"/>
    <col min="8690" max="8690" width="27.42578125" style="28" customWidth="1"/>
    <col min="8691" max="8691" width="18.85546875" style="28" customWidth="1"/>
    <col min="8692" max="8692" width="19" style="28" customWidth="1"/>
    <col min="8693" max="8693" width="25.140625" style="28" customWidth="1"/>
    <col min="8694" max="8694" width="2" style="28" customWidth="1"/>
    <col min="8695" max="8695" width="4.28515625" style="28" customWidth="1"/>
    <col min="8696" max="8696" width="27.28515625" style="28" customWidth="1"/>
    <col min="8697" max="8697" width="0" style="28" hidden="1" customWidth="1"/>
    <col min="8698" max="8698" width="1.85546875" style="28" customWidth="1"/>
    <col min="8699" max="8943" width="9.140625" style="28"/>
    <col min="8944" max="8944" width="3" style="28" customWidth="1"/>
    <col min="8945" max="8945" width="2" style="28" customWidth="1"/>
    <col min="8946" max="8946" width="27.42578125" style="28" customWidth="1"/>
    <col min="8947" max="8947" width="18.85546875" style="28" customWidth="1"/>
    <col min="8948" max="8948" width="19" style="28" customWidth="1"/>
    <col min="8949" max="8949" width="25.140625" style="28" customWidth="1"/>
    <col min="8950" max="8950" width="2" style="28" customWidth="1"/>
    <col min="8951" max="8951" width="4.28515625" style="28" customWidth="1"/>
    <col min="8952" max="8952" width="27.28515625" style="28" customWidth="1"/>
    <col min="8953" max="8953" width="0" style="28" hidden="1" customWidth="1"/>
    <col min="8954" max="8954" width="1.85546875" style="28" customWidth="1"/>
    <col min="8955" max="9199" width="9.140625" style="28"/>
    <col min="9200" max="9200" width="3" style="28" customWidth="1"/>
    <col min="9201" max="9201" width="2" style="28" customWidth="1"/>
    <col min="9202" max="9202" width="27.42578125" style="28" customWidth="1"/>
    <col min="9203" max="9203" width="18.85546875" style="28" customWidth="1"/>
    <col min="9204" max="9204" width="19" style="28" customWidth="1"/>
    <col min="9205" max="9205" width="25.140625" style="28" customWidth="1"/>
    <col min="9206" max="9206" width="2" style="28" customWidth="1"/>
    <col min="9207" max="9207" width="4.28515625" style="28" customWidth="1"/>
    <col min="9208" max="9208" width="27.28515625" style="28" customWidth="1"/>
    <col min="9209" max="9209" width="0" style="28" hidden="1" customWidth="1"/>
    <col min="9210" max="9210" width="1.85546875" style="28" customWidth="1"/>
    <col min="9211" max="9455" width="9.140625" style="28"/>
    <col min="9456" max="9456" width="3" style="28" customWidth="1"/>
    <col min="9457" max="9457" width="2" style="28" customWidth="1"/>
    <col min="9458" max="9458" width="27.42578125" style="28" customWidth="1"/>
    <col min="9459" max="9459" width="18.85546875" style="28" customWidth="1"/>
    <col min="9460" max="9460" width="19" style="28" customWidth="1"/>
    <col min="9461" max="9461" width="25.140625" style="28" customWidth="1"/>
    <col min="9462" max="9462" width="2" style="28" customWidth="1"/>
    <col min="9463" max="9463" width="4.28515625" style="28" customWidth="1"/>
    <col min="9464" max="9464" width="27.28515625" style="28" customWidth="1"/>
    <col min="9465" max="9465" width="0" style="28" hidden="1" customWidth="1"/>
    <col min="9466" max="9466" width="1.85546875" style="28" customWidth="1"/>
    <col min="9467" max="9711" width="9.140625" style="28"/>
    <col min="9712" max="9712" width="3" style="28" customWidth="1"/>
    <col min="9713" max="9713" width="2" style="28" customWidth="1"/>
    <col min="9714" max="9714" width="27.42578125" style="28" customWidth="1"/>
    <col min="9715" max="9715" width="18.85546875" style="28" customWidth="1"/>
    <col min="9716" max="9716" width="19" style="28" customWidth="1"/>
    <col min="9717" max="9717" width="25.140625" style="28" customWidth="1"/>
    <col min="9718" max="9718" width="2" style="28" customWidth="1"/>
    <col min="9719" max="9719" width="4.28515625" style="28" customWidth="1"/>
    <col min="9720" max="9720" width="27.28515625" style="28" customWidth="1"/>
    <col min="9721" max="9721" width="0" style="28" hidden="1" customWidth="1"/>
    <col min="9722" max="9722" width="1.85546875" style="28" customWidth="1"/>
    <col min="9723" max="9967" width="9.140625" style="28"/>
    <col min="9968" max="9968" width="3" style="28" customWidth="1"/>
    <col min="9969" max="9969" width="2" style="28" customWidth="1"/>
    <col min="9970" max="9970" width="27.42578125" style="28" customWidth="1"/>
    <col min="9971" max="9971" width="18.85546875" style="28" customWidth="1"/>
    <col min="9972" max="9972" width="19" style="28" customWidth="1"/>
    <col min="9973" max="9973" width="25.140625" style="28" customWidth="1"/>
    <col min="9974" max="9974" width="2" style="28" customWidth="1"/>
    <col min="9975" max="9975" width="4.28515625" style="28" customWidth="1"/>
    <col min="9976" max="9976" width="27.28515625" style="28" customWidth="1"/>
    <col min="9977" max="9977" width="0" style="28" hidden="1" customWidth="1"/>
    <col min="9978" max="9978" width="1.85546875" style="28" customWidth="1"/>
    <col min="9979" max="10223" width="9.140625" style="28"/>
    <col min="10224" max="10224" width="3" style="28" customWidth="1"/>
    <col min="10225" max="10225" width="2" style="28" customWidth="1"/>
    <col min="10226" max="10226" width="27.42578125" style="28" customWidth="1"/>
    <col min="10227" max="10227" width="18.85546875" style="28" customWidth="1"/>
    <col min="10228" max="10228" width="19" style="28" customWidth="1"/>
    <col min="10229" max="10229" width="25.140625" style="28" customWidth="1"/>
    <col min="10230" max="10230" width="2" style="28" customWidth="1"/>
    <col min="10231" max="10231" width="4.28515625" style="28" customWidth="1"/>
    <col min="10232" max="10232" width="27.28515625" style="28" customWidth="1"/>
    <col min="10233" max="10233" width="0" style="28" hidden="1" customWidth="1"/>
    <col min="10234" max="10234" width="1.85546875" style="28" customWidth="1"/>
    <col min="10235" max="10479" width="9.140625" style="28"/>
    <col min="10480" max="10480" width="3" style="28" customWidth="1"/>
    <col min="10481" max="10481" width="2" style="28" customWidth="1"/>
    <col min="10482" max="10482" width="27.42578125" style="28" customWidth="1"/>
    <col min="10483" max="10483" width="18.85546875" style="28" customWidth="1"/>
    <col min="10484" max="10484" width="19" style="28" customWidth="1"/>
    <col min="10485" max="10485" width="25.140625" style="28" customWidth="1"/>
    <col min="10486" max="10486" width="2" style="28" customWidth="1"/>
    <col min="10487" max="10487" width="4.28515625" style="28" customWidth="1"/>
    <col min="10488" max="10488" width="27.28515625" style="28" customWidth="1"/>
    <col min="10489" max="10489" width="0" style="28" hidden="1" customWidth="1"/>
    <col min="10490" max="10490" width="1.85546875" style="28" customWidth="1"/>
    <col min="10491" max="10735" width="9.140625" style="28"/>
    <col min="10736" max="10736" width="3" style="28" customWidth="1"/>
    <col min="10737" max="10737" width="2" style="28" customWidth="1"/>
    <col min="10738" max="10738" width="27.42578125" style="28" customWidth="1"/>
    <col min="10739" max="10739" width="18.85546875" style="28" customWidth="1"/>
    <col min="10740" max="10740" width="19" style="28" customWidth="1"/>
    <col min="10741" max="10741" width="25.140625" style="28" customWidth="1"/>
    <col min="10742" max="10742" width="2" style="28" customWidth="1"/>
    <col min="10743" max="10743" width="4.28515625" style="28" customWidth="1"/>
    <col min="10744" max="10744" width="27.28515625" style="28" customWidth="1"/>
    <col min="10745" max="10745" width="0" style="28" hidden="1" customWidth="1"/>
    <col min="10746" max="10746" width="1.85546875" style="28" customWidth="1"/>
    <col min="10747" max="10991" width="9.140625" style="28"/>
    <col min="10992" max="10992" width="3" style="28" customWidth="1"/>
    <col min="10993" max="10993" width="2" style="28" customWidth="1"/>
    <col min="10994" max="10994" width="27.42578125" style="28" customWidth="1"/>
    <col min="10995" max="10995" width="18.85546875" style="28" customWidth="1"/>
    <col min="10996" max="10996" width="19" style="28" customWidth="1"/>
    <col min="10997" max="10997" width="25.140625" style="28" customWidth="1"/>
    <col min="10998" max="10998" width="2" style="28" customWidth="1"/>
    <col min="10999" max="10999" width="4.28515625" style="28" customWidth="1"/>
    <col min="11000" max="11000" width="27.28515625" style="28" customWidth="1"/>
    <col min="11001" max="11001" width="0" style="28" hidden="1" customWidth="1"/>
    <col min="11002" max="11002" width="1.85546875" style="28" customWidth="1"/>
    <col min="11003" max="11247" width="9.140625" style="28"/>
    <col min="11248" max="11248" width="3" style="28" customWidth="1"/>
    <col min="11249" max="11249" width="2" style="28" customWidth="1"/>
    <col min="11250" max="11250" width="27.42578125" style="28" customWidth="1"/>
    <col min="11251" max="11251" width="18.85546875" style="28" customWidth="1"/>
    <col min="11252" max="11252" width="19" style="28" customWidth="1"/>
    <col min="11253" max="11253" width="25.140625" style="28" customWidth="1"/>
    <col min="11254" max="11254" width="2" style="28" customWidth="1"/>
    <col min="11255" max="11255" width="4.28515625" style="28" customWidth="1"/>
    <col min="11256" max="11256" width="27.28515625" style="28" customWidth="1"/>
    <col min="11257" max="11257" width="0" style="28" hidden="1" customWidth="1"/>
    <col min="11258" max="11258" width="1.85546875" style="28" customWidth="1"/>
    <col min="11259" max="11503" width="9.140625" style="28"/>
    <col min="11504" max="11504" width="3" style="28" customWidth="1"/>
    <col min="11505" max="11505" width="2" style="28" customWidth="1"/>
    <col min="11506" max="11506" width="27.42578125" style="28" customWidth="1"/>
    <col min="11507" max="11507" width="18.85546875" style="28" customWidth="1"/>
    <col min="11508" max="11508" width="19" style="28" customWidth="1"/>
    <col min="11509" max="11509" width="25.140625" style="28" customWidth="1"/>
    <col min="11510" max="11510" width="2" style="28" customWidth="1"/>
    <col min="11511" max="11511" width="4.28515625" style="28" customWidth="1"/>
    <col min="11512" max="11512" width="27.28515625" style="28" customWidth="1"/>
    <col min="11513" max="11513" width="0" style="28" hidden="1" customWidth="1"/>
    <col min="11514" max="11514" width="1.85546875" style="28" customWidth="1"/>
    <col min="11515" max="11759" width="9.140625" style="28"/>
    <col min="11760" max="11760" width="3" style="28" customWidth="1"/>
    <col min="11761" max="11761" width="2" style="28" customWidth="1"/>
    <col min="11762" max="11762" width="27.42578125" style="28" customWidth="1"/>
    <col min="11763" max="11763" width="18.85546875" style="28" customWidth="1"/>
    <col min="11764" max="11764" width="19" style="28" customWidth="1"/>
    <col min="11765" max="11765" width="25.140625" style="28" customWidth="1"/>
    <col min="11766" max="11766" width="2" style="28" customWidth="1"/>
    <col min="11767" max="11767" width="4.28515625" style="28" customWidth="1"/>
    <col min="11768" max="11768" width="27.28515625" style="28" customWidth="1"/>
    <col min="11769" max="11769" width="0" style="28" hidden="1" customWidth="1"/>
    <col min="11770" max="11770" width="1.85546875" style="28" customWidth="1"/>
    <col min="11771" max="12015" width="9.140625" style="28"/>
    <col min="12016" max="12016" width="3" style="28" customWidth="1"/>
    <col min="12017" max="12017" width="2" style="28" customWidth="1"/>
    <col min="12018" max="12018" width="27.42578125" style="28" customWidth="1"/>
    <col min="12019" max="12019" width="18.85546875" style="28" customWidth="1"/>
    <col min="12020" max="12020" width="19" style="28" customWidth="1"/>
    <col min="12021" max="12021" width="25.140625" style="28" customWidth="1"/>
    <col min="12022" max="12022" width="2" style="28" customWidth="1"/>
    <col min="12023" max="12023" width="4.28515625" style="28" customWidth="1"/>
    <col min="12024" max="12024" width="27.28515625" style="28" customWidth="1"/>
    <col min="12025" max="12025" width="0" style="28" hidden="1" customWidth="1"/>
    <col min="12026" max="12026" width="1.85546875" style="28" customWidth="1"/>
    <col min="12027" max="12271" width="9.140625" style="28"/>
    <col min="12272" max="12272" width="3" style="28" customWidth="1"/>
    <col min="12273" max="12273" width="2" style="28" customWidth="1"/>
    <col min="12274" max="12274" width="27.42578125" style="28" customWidth="1"/>
    <col min="12275" max="12275" width="18.85546875" style="28" customWidth="1"/>
    <col min="12276" max="12276" width="19" style="28" customWidth="1"/>
    <col min="12277" max="12277" width="25.140625" style="28" customWidth="1"/>
    <col min="12278" max="12278" width="2" style="28" customWidth="1"/>
    <col min="12279" max="12279" width="4.28515625" style="28" customWidth="1"/>
    <col min="12280" max="12280" width="27.28515625" style="28" customWidth="1"/>
    <col min="12281" max="12281" width="0" style="28" hidden="1" customWidth="1"/>
    <col min="12282" max="12282" width="1.85546875" style="28" customWidth="1"/>
    <col min="12283" max="12527" width="9.140625" style="28"/>
    <col min="12528" max="12528" width="3" style="28" customWidth="1"/>
    <col min="12529" max="12529" width="2" style="28" customWidth="1"/>
    <col min="12530" max="12530" width="27.42578125" style="28" customWidth="1"/>
    <col min="12531" max="12531" width="18.85546875" style="28" customWidth="1"/>
    <col min="12532" max="12532" width="19" style="28" customWidth="1"/>
    <col min="12533" max="12533" width="25.140625" style="28" customWidth="1"/>
    <col min="12534" max="12534" width="2" style="28" customWidth="1"/>
    <col min="12535" max="12535" width="4.28515625" style="28" customWidth="1"/>
    <col min="12536" max="12536" width="27.28515625" style="28" customWidth="1"/>
    <col min="12537" max="12537" width="0" style="28" hidden="1" customWidth="1"/>
    <col min="12538" max="12538" width="1.85546875" style="28" customWidth="1"/>
    <col min="12539" max="12783" width="9.140625" style="28"/>
    <col min="12784" max="12784" width="3" style="28" customWidth="1"/>
    <col min="12785" max="12785" width="2" style="28" customWidth="1"/>
    <col min="12786" max="12786" width="27.42578125" style="28" customWidth="1"/>
    <col min="12787" max="12787" width="18.85546875" style="28" customWidth="1"/>
    <col min="12788" max="12788" width="19" style="28" customWidth="1"/>
    <col min="12789" max="12789" width="25.140625" style="28" customWidth="1"/>
    <col min="12790" max="12790" width="2" style="28" customWidth="1"/>
    <col min="12791" max="12791" width="4.28515625" style="28" customWidth="1"/>
    <col min="12792" max="12792" width="27.28515625" style="28" customWidth="1"/>
    <col min="12793" max="12793" width="0" style="28" hidden="1" customWidth="1"/>
    <col min="12794" max="12794" width="1.85546875" style="28" customWidth="1"/>
    <col min="12795" max="13039" width="9.140625" style="28"/>
    <col min="13040" max="13040" width="3" style="28" customWidth="1"/>
    <col min="13041" max="13041" width="2" style="28" customWidth="1"/>
    <col min="13042" max="13042" width="27.42578125" style="28" customWidth="1"/>
    <col min="13043" max="13043" width="18.85546875" style="28" customWidth="1"/>
    <col min="13044" max="13044" width="19" style="28" customWidth="1"/>
    <col min="13045" max="13045" width="25.140625" style="28" customWidth="1"/>
    <col min="13046" max="13046" width="2" style="28" customWidth="1"/>
    <col min="13047" max="13047" width="4.28515625" style="28" customWidth="1"/>
    <col min="13048" max="13048" width="27.28515625" style="28" customWidth="1"/>
    <col min="13049" max="13049" width="0" style="28" hidden="1" customWidth="1"/>
    <col min="13050" max="13050" width="1.85546875" style="28" customWidth="1"/>
    <col min="13051" max="13295" width="9.140625" style="28"/>
    <col min="13296" max="13296" width="3" style="28" customWidth="1"/>
    <col min="13297" max="13297" width="2" style="28" customWidth="1"/>
    <col min="13298" max="13298" width="27.42578125" style="28" customWidth="1"/>
    <col min="13299" max="13299" width="18.85546875" style="28" customWidth="1"/>
    <col min="13300" max="13300" width="19" style="28" customWidth="1"/>
    <col min="13301" max="13301" width="25.140625" style="28" customWidth="1"/>
    <col min="13302" max="13302" width="2" style="28" customWidth="1"/>
    <col min="13303" max="13303" width="4.28515625" style="28" customWidth="1"/>
    <col min="13304" max="13304" width="27.28515625" style="28" customWidth="1"/>
    <col min="13305" max="13305" width="0" style="28" hidden="1" customWidth="1"/>
    <col min="13306" max="13306" width="1.85546875" style="28" customWidth="1"/>
    <col min="13307" max="13551" width="9.140625" style="28"/>
    <col min="13552" max="13552" width="3" style="28" customWidth="1"/>
    <col min="13553" max="13553" width="2" style="28" customWidth="1"/>
    <col min="13554" max="13554" width="27.42578125" style="28" customWidth="1"/>
    <col min="13555" max="13555" width="18.85546875" style="28" customWidth="1"/>
    <col min="13556" max="13556" width="19" style="28" customWidth="1"/>
    <col min="13557" max="13557" width="25.140625" style="28" customWidth="1"/>
    <col min="13558" max="13558" width="2" style="28" customWidth="1"/>
    <col min="13559" max="13559" width="4.28515625" style="28" customWidth="1"/>
    <col min="13560" max="13560" width="27.28515625" style="28" customWidth="1"/>
    <col min="13561" max="13561" width="0" style="28" hidden="1" customWidth="1"/>
    <col min="13562" max="13562" width="1.85546875" style="28" customWidth="1"/>
    <col min="13563" max="13807" width="9.140625" style="28"/>
    <col min="13808" max="13808" width="3" style="28" customWidth="1"/>
    <col min="13809" max="13809" width="2" style="28" customWidth="1"/>
    <col min="13810" max="13810" width="27.42578125" style="28" customWidth="1"/>
    <col min="13811" max="13811" width="18.85546875" style="28" customWidth="1"/>
    <col min="13812" max="13812" width="19" style="28" customWidth="1"/>
    <col min="13813" max="13813" width="25.140625" style="28" customWidth="1"/>
    <col min="13814" max="13814" width="2" style="28" customWidth="1"/>
    <col min="13815" max="13815" width="4.28515625" style="28" customWidth="1"/>
    <col min="13816" max="13816" width="27.28515625" style="28" customWidth="1"/>
    <col min="13817" max="13817" width="0" style="28" hidden="1" customWidth="1"/>
    <col min="13818" max="13818" width="1.85546875" style="28" customWidth="1"/>
    <col min="13819" max="14063" width="9.140625" style="28"/>
    <col min="14064" max="14064" width="3" style="28" customWidth="1"/>
    <col min="14065" max="14065" width="2" style="28" customWidth="1"/>
    <col min="14066" max="14066" width="27.42578125" style="28" customWidth="1"/>
    <col min="14067" max="14067" width="18.85546875" style="28" customWidth="1"/>
    <col min="14068" max="14068" width="19" style="28" customWidth="1"/>
    <col min="14069" max="14069" width="25.140625" style="28" customWidth="1"/>
    <col min="14070" max="14070" width="2" style="28" customWidth="1"/>
    <col min="14071" max="14071" width="4.28515625" style="28" customWidth="1"/>
    <col min="14072" max="14072" width="27.28515625" style="28" customWidth="1"/>
    <col min="14073" max="14073" width="0" style="28" hidden="1" customWidth="1"/>
    <col min="14074" max="14074" width="1.85546875" style="28" customWidth="1"/>
    <col min="14075" max="14319" width="9.140625" style="28"/>
    <col min="14320" max="14320" width="3" style="28" customWidth="1"/>
    <col min="14321" max="14321" width="2" style="28" customWidth="1"/>
    <col min="14322" max="14322" width="27.42578125" style="28" customWidth="1"/>
    <col min="14323" max="14323" width="18.85546875" style="28" customWidth="1"/>
    <col min="14324" max="14324" width="19" style="28" customWidth="1"/>
    <col min="14325" max="14325" width="25.140625" style="28" customWidth="1"/>
    <col min="14326" max="14326" width="2" style="28" customWidth="1"/>
    <col min="14327" max="14327" width="4.28515625" style="28" customWidth="1"/>
    <col min="14328" max="14328" width="27.28515625" style="28" customWidth="1"/>
    <col min="14329" max="14329" width="0" style="28" hidden="1" customWidth="1"/>
    <col min="14330" max="14330" width="1.85546875" style="28" customWidth="1"/>
    <col min="14331" max="14575" width="9.140625" style="28"/>
    <col min="14576" max="14576" width="3" style="28" customWidth="1"/>
    <col min="14577" max="14577" width="2" style="28" customWidth="1"/>
    <col min="14578" max="14578" width="27.42578125" style="28" customWidth="1"/>
    <col min="14579" max="14579" width="18.85546875" style="28" customWidth="1"/>
    <col min="14580" max="14580" width="19" style="28" customWidth="1"/>
    <col min="14581" max="14581" width="25.140625" style="28" customWidth="1"/>
    <col min="14582" max="14582" width="2" style="28" customWidth="1"/>
    <col min="14583" max="14583" width="4.28515625" style="28" customWidth="1"/>
    <col min="14584" max="14584" width="27.28515625" style="28" customWidth="1"/>
    <col min="14585" max="14585" width="0" style="28" hidden="1" customWidth="1"/>
    <col min="14586" max="14586" width="1.85546875" style="28" customWidth="1"/>
    <col min="14587" max="14831" width="9.140625" style="28"/>
    <col min="14832" max="14832" width="3" style="28" customWidth="1"/>
    <col min="14833" max="14833" width="2" style="28" customWidth="1"/>
    <col min="14834" max="14834" width="27.42578125" style="28" customWidth="1"/>
    <col min="14835" max="14835" width="18.85546875" style="28" customWidth="1"/>
    <col min="14836" max="14836" width="19" style="28" customWidth="1"/>
    <col min="14837" max="14837" width="25.140625" style="28" customWidth="1"/>
    <col min="14838" max="14838" width="2" style="28" customWidth="1"/>
    <col min="14839" max="14839" width="4.28515625" style="28" customWidth="1"/>
    <col min="14840" max="14840" width="27.28515625" style="28" customWidth="1"/>
    <col min="14841" max="14841" width="0" style="28" hidden="1" customWidth="1"/>
    <col min="14842" max="14842" width="1.85546875" style="28" customWidth="1"/>
    <col min="14843" max="15087" width="9.140625" style="28"/>
    <col min="15088" max="15088" width="3" style="28" customWidth="1"/>
    <col min="15089" max="15089" width="2" style="28" customWidth="1"/>
    <col min="15090" max="15090" width="27.42578125" style="28" customWidth="1"/>
    <col min="15091" max="15091" width="18.85546875" style="28" customWidth="1"/>
    <col min="15092" max="15092" width="19" style="28" customWidth="1"/>
    <col min="15093" max="15093" width="25.140625" style="28" customWidth="1"/>
    <col min="15094" max="15094" width="2" style="28" customWidth="1"/>
    <col min="15095" max="15095" width="4.28515625" style="28" customWidth="1"/>
    <col min="15096" max="15096" width="27.28515625" style="28" customWidth="1"/>
    <col min="15097" max="15097" width="0" style="28" hidden="1" customWidth="1"/>
    <col min="15098" max="15098" width="1.85546875" style="28" customWidth="1"/>
    <col min="15099" max="15343" width="9.140625" style="28"/>
    <col min="15344" max="15344" width="3" style="28" customWidth="1"/>
    <col min="15345" max="15345" width="2" style="28" customWidth="1"/>
    <col min="15346" max="15346" width="27.42578125" style="28" customWidth="1"/>
    <col min="15347" max="15347" width="18.85546875" style="28" customWidth="1"/>
    <col min="15348" max="15348" width="19" style="28" customWidth="1"/>
    <col min="15349" max="15349" width="25.140625" style="28" customWidth="1"/>
    <col min="15350" max="15350" width="2" style="28" customWidth="1"/>
    <col min="15351" max="15351" width="4.28515625" style="28" customWidth="1"/>
    <col min="15352" max="15352" width="27.28515625" style="28" customWidth="1"/>
    <col min="15353" max="15353" width="0" style="28" hidden="1" customWidth="1"/>
    <col min="15354" max="15354" width="1.85546875" style="28" customWidth="1"/>
    <col min="15355" max="15599" width="9.140625" style="28"/>
    <col min="15600" max="15600" width="3" style="28" customWidth="1"/>
    <col min="15601" max="15601" width="2" style="28" customWidth="1"/>
    <col min="15602" max="15602" width="27.42578125" style="28" customWidth="1"/>
    <col min="15603" max="15603" width="18.85546875" style="28" customWidth="1"/>
    <col min="15604" max="15604" width="19" style="28" customWidth="1"/>
    <col min="15605" max="15605" width="25.140625" style="28" customWidth="1"/>
    <col min="15606" max="15606" width="2" style="28" customWidth="1"/>
    <col min="15607" max="15607" width="4.28515625" style="28" customWidth="1"/>
    <col min="15608" max="15608" width="27.28515625" style="28" customWidth="1"/>
    <col min="15609" max="15609" width="0" style="28" hidden="1" customWidth="1"/>
    <col min="15610" max="15610" width="1.85546875" style="28" customWidth="1"/>
    <col min="15611" max="15855" width="9.140625" style="28"/>
    <col min="15856" max="15856" width="3" style="28" customWidth="1"/>
    <col min="15857" max="15857" width="2" style="28" customWidth="1"/>
    <col min="15858" max="15858" width="27.42578125" style="28" customWidth="1"/>
    <col min="15859" max="15859" width="18.85546875" style="28" customWidth="1"/>
    <col min="15860" max="15860" width="19" style="28" customWidth="1"/>
    <col min="15861" max="15861" width="25.140625" style="28" customWidth="1"/>
    <col min="15862" max="15862" width="2" style="28" customWidth="1"/>
    <col min="15863" max="15863" width="4.28515625" style="28" customWidth="1"/>
    <col min="15864" max="15864" width="27.28515625" style="28" customWidth="1"/>
    <col min="15865" max="15865" width="0" style="28" hidden="1" customWidth="1"/>
    <col min="15866" max="15866" width="1.85546875" style="28" customWidth="1"/>
    <col min="15867" max="16111" width="9.140625" style="28"/>
    <col min="16112" max="16112" width="3" style="28" customWidth="1"/>
    <col min="16113" max="16113" width="2" style="28" customWidth="1"/>
    <col min="16114" max="16114" width="27.42578125" style="28" customWidth="1"/>
    <col min="16115" max="16115" width="18.85546875" style="28" customWidth="1"/>
    <col min="16116" max="16116" width="19" style="28" customWidth="1"/>
    <col min="16117" max="16117" width="25.140625" style="28" customWidth="1"/>
    <col min="16118" max="16118" width="2" style="28" customWidth="1"/>
    <col min="16119" max="16119" width="4.28515625" style="28" customWidth="1"/>
    <col min="16120" max="16120" width="27.28515625" style="28" customWidth="1"/>
    <col min="16121" max="16121" width="0" style="28" hidden="1" customWidth="1"/>
    <col min="16122" max="16122" width="1.85546875" style="28" customWidth="1"/>
    <col min="16123" max="16384" width="9.140625" style="28"/>
  </cols>
  <sheetData>
    <row r="1" spans="1:10" s="33" customFormat="1" ht="36" customHeight="1">
      <c r="A1" s="102" t="s">
        <v>84</v>
      </c>
      <c r="B1" s="103"/>
      <c r="C1" s="103"/>
      <c r="D1" s="103"/>
      <c r="E1" s="103"/>
      <c r="F1" s="103"/>
      <c r="G1" s="104"/>
      <c r="J1" s="34"/>
    </row>
    <row r="2" spans="1:10" ht="18" customHeight="1">
      <c r="A2" s="22" t="s">
        <v>53</v>
      </c>
      <c r="B2" s="46"/>
      <c r="C2" s="46"/>
      <c r="D2" s="47" t="s">
        <v>57</v>
      </c>
      <c r="E2" s="47"/>
      <c r="F2" s="46"/>
      <c r="G2" s="48"/>
    </row>
    <row r="3" spans="1:10" ht="18" customHeight="1">
      <c r="A3" s="22" t="s">
        <v>52</v>
      </c>
      <c r="B3" s="46"/>
      <c r="C3" s="46"/>
      <c r="D3" s="47" t="s">
        <v>57</v>
      </c>
      <c r="E3" s="47"/>
      <c r="F3" s="46"/>
      <c r="G3" s="48"/>
    </row>
    <row r="4" spans="1:10" ht="18" customHeight="1">
      <c r="A4" s="22" t="s">
        <v>0</v>
      </c>
      <c r="B4" s="54"/>
      <c r="C4" s="54"/>
      <c r="D4" s="47" t="s">
        <v>1</v>
      </c>
      <c r="E4" s="47"/>
      <c r="F4" s="54"/>
      <c r="G4" s="55"/>
    </row>
    <row r="5" spans="1:10" ht="18" customHeight="1">
      <c r="A5" s="22" t="s">
        <v>54</v>
      </c>
      <c r="B5" s="54"/>
      <c r="C5" s="54"/>
      <c r="D5" s="47" t="s">
        <v>58</v>
      </c>
      <c r="E5" s="47"/>
      <c r="F5" s="95" t="s">
        <v>46</v>
      </c>
      <c r="G5" s="96"/>
    </row>
    <row r="6" spans="1:10" ht="18" customHeight="1">
      <c r="A6" s="22" t="s">
        <v>55</v>
      </c>
      <c r="B6" s="49">
        <v>45414</v>
      </c>
      <c r="C6" s="49"/>
      <c r="D6" s="50" t="s">
        <v>51</v>
      </c>
      <c r="E6" s="50"/>
      <c r="F6" s="51" t="s">
        <v>91</v>
      </c>
      <c r="G6" s="52"/>
    </row>
    <row r="7" spans="1:10" ht="17.25" customHeight="1">
      <c r="A7" s="22" t="s">
        <v>56</v>
      </c>
      <c r="B7" s="53" t="s">
        <v>95</v>
      </c>
      <c r="C7" s="49"/>
      <c r="D7" s="50" t="s">
        <v>61</v>
      </c>
      <c r="E7" s="50"/>
      <c r="F7" s="21">
        <v>45397</v>
      </c>
      <c r="G7" s="23">
        <v>30</v>
      </c>
    </row>
    <row r="8" spans="1:10" ht="17.25" customHeight="1">
      <c r="A8" s="22" t="s">
        <v>56</v>
      </c>
      <c r="B8" s="53" t="s">
        <v>95</v>
      </c>
      <c r="C8" s="49"/>
      <c r="D8" s="47" t="s">
        <v>62</v>
      </c>
      <c r="E8" s="47"/>
      <c r="F8" s="21">
        <v>45425</v>
      </c>
      <c r="G8" s="23">
        <f>F8-F7+1</f>
        <v>29</v>
      </c>
    </row>
    <row r="9" spans="1:10" ht="18" customHeight="1">
      <c r="A9" s="66" t="s">
        <v>2</v>
      </c>
      <c r="B9" s="67">
        <f>D53</f>
        <v>1597.6059999999989</v>
      </c>
      <c r="C9" s="67"/>
      <c r="D9" s="47" t="s">
        <v>59</v>
      </c>
      <c r="E9" s="47"/>
      <c r="F9" s="63"/>
      <c r="G9" s="68"/>
    </row>
    <row r="10" spans="1:10" ht="18" customHeight="1">
      <c r="A10" s="66"/>
      <c r="B10" s="67"/>
      <c r="C10" s="67"/>
      <c r="D10" s="47" t="s">
        <v>60</v>
      </c>
      <c r="E10" s="47"/>
      <c r="F10" s="63">
        <v>2550.3200000000002</v>
      </c>
      <c r="G10" s="68"/>
    </row>
    <row r="11" spans="1:10" ht="18" customHeight="1">
      <c r="A11" s="58" t="s">
        <v>3</v>
      </c>
      <c r="B11" s="59"/>
      <c r="C11" s="59"/>
      <c r="D11" s="59"/>
      <c r="E11" s="59"/>
      <c r="F11" s="59"/>
      <c r="G11" s="60"/>
    </row>
    <row r="12" spans="1:10" ht="29.25" customHeight="1">
      <c r="A12" s="24" t="s">
        <v>4</v>
      </c>
      <c r="B12" s="61" t="s">
        <v>24</v>
      </c>
      <c r="C12" s="61"/>
      <c r="D12" s="61" t="s">
        <v>34</v>
      </c>
      <c r="E12" s="61"/>
      <c r="F12" s="61" t="s">
        <v>5</v>
      </c>
      <c r="G12" s="62"/>
    </row>
    <row r="13" spans="1:10" ht="16.5" customHeight="1">
      <c r="A13" s="25" t="s">
        <v>6</v>
      </c>
      <c r="B13" s="63">
        <v>1004.35</v>
      </c>
      <c r="C13" s="63"/>
      <c r="D13" s="64">
        <f>B13/$G$7*$G$8</f>
        <v>970.87166666666667</v>
      </c>
      <c r="E13" s="64"/>
      <c r="F13" s="64">
        <f>B13-D13</f>
        <v>33.478333333333353</v>
      </c>
      <c r="G13" s="65"/>
    </row>
    <row r="14" spans="1:10" ht="16.5" customHeight="1">
      <c r="A14" s="22" t="s">
        <v>7</v>
      </c>
      <c r="B14" s="63">
        <v>2739.14</v>
      </c>
      <c r="C14" s="63"/>
      <c r="D14" s="64">
        <f t="shared" ref="D14:D27" si="0">B14/$G$7*$G$8</f>
        <v>2647.8353333333334</v>
      </c>
      <c r="E14" s="64"/>
      <c r="F14" s="64">
        <f t="shared" ref="F14:F27" si="1">B14-D14</f>
        <v>91.304666666666435</v>
      </c>
      <c r="G14" s="65"/>
    </row>
    <row r="15" spans="1:10" ht="16.5" customHeight="1">
      <c r="A15" s="22" t="s">
        <v>8</v>
      </c>
      <c r="B15" s="63">
        <v>11909.08</v>
      </c>
      <c r="C15" s="63"/>
      <c r="D15" s="64">
        <f t="shared" si="0"/>
        <v>11512.110666666667</v>
      </c>
      <c r="E15" s="64"/>
      <c r="F15" s="64">
        <f t="shared" si="1"/>
        <v>396.96933333333254</v>
      </c>
      <c r="G15" s="65"/>
    </row>
    <row r="16" spans="1:10" ht="16.5" customHeight="1">
      <c r="A16" s="22" t="s">
        <v>9</v>
      </c>
      <c r="B16" s="63">
        <v>152.16999999999999</v>
      </c>
      <c r="C16" s="63"/>
      <c r="D16" s="64">
        <f>B16/$G$7*$G$8</f>
        <v>147.09766666666667</v>
      </c>
      <c r="E16" s="64"/>
      <c r="F16" s="64">
        <f t="shared" si="1"/>
        <v>5.0723333333333187</v>
      </c>
      <c r="G16" s="65"/>
    </row>
    <row r="17" spans="1:7" ht="16.5" customHeight="1">
      <c r="A17" s="22" t="s">
        <v>12</v>
      </c>
      <c r="B17" s="63">
        <v>0</v>
      </c>
      <c r="C17" s="63"/>
      <c r="D17" s="64">
        <f t="shared" si="0"/>
        <v>0</v>
      </c>
      <c r="E17" s="64"/>
      <c r="F17" s="64">
        <f t="shared" si="1"/>
        <v>0</v>
      </c>
      <c r="G17" s="65"/>
    </row>
    <row r="18" spans="1:7" ht="16.5" customHeight="1">
      <c r="A18" s="22" t="s">
        <v>30</v>
      </c>
      <c r="B18" s="63">
        <v>0</v>
      </c>
      <c r="C18" s="63"/>
      <c r="D18" s="64">
        <f t="shared" si="0"/>
        <v>0</v>
      </c>
      <c r="E18" s="64"/>
      <c r="F18" s="64">
        <f t="shared" si="1"/>
        <v>0</v>
      </c>
      <c r="G18" s="65"/>
    </row>
    <row r="19" spans="1:7" ht="16.5" customHeight="1">
      <c r="A19" s="22" t="s">
        <v>31</v>
      </c>
      <c r="B19" s="63">
        <v>11203.83</v>
      </c>
      <c r="C19" s="63"/>
      <c r="D19" s="64">
        <f t="shared" si="0"/>
        <v>10830.369000000001</v>
      </c>
      <c r="E19" s="64"/>
      <c r="F19" s="64">
        <f t="shared" si="1"/>
        <v>373.46099999999933</v>
      </c>
      <c r="G19" s="65"/>
    </row>
    <row r="20" spans="1:7" ht="16.5" customHeight="1">
      <c r="A20" s="22" t="s">
        <v>10</v>
      </c>
      <c r="B20" s="63">
        <v>265.43</v>
      </c>
      <c r="C20" s="63"/>
      <c r="D20" s="64">
        <f t="shared" si="0"/>
        <v>256.58233333333334</v>
      </c>
      <c r="E20" s="64"/>
      <c r="F20" s="64">
        <f t="shared" si="1"/>
        <v>8.8476666666666688</v>
      </c>
      <c r="G20" s="65"/>
    </row>
    <row r="21" spans="1:7" ht="16.5" customHeight="1">
      <c r="A21" s="22" t="s">
        <v>11</v>
      </c>
      <c r="B21" s="63">
        <v>0</v>
      </c>
      <c r="C21" s="63"/>
      <c r="D21" s="64">
        <f t="shared" si="0"/>
        <v>0</v>
      </c>
      <c r="E21" s="64"/>
      <c r="F21" s="64">
        <f t="shared" si="1"/>
        <v>0</v>
      </c>
      <c r="G21" s="65"/>
    </row>
    <row r="22" spans="1:7" ht="16.5" customHeight="1">
      <c r="A22" s="22" t="s">
        <v>96</v>
      </c>
      <c r="B22" s="63">
        <v>12147.31</v>
      </c>
      <c r="C22" s="63"/>
      <c r="D22" s="64">
        <f t="shared" si="0"/>
        <v>11742.399666666666</v>
      </c>
      <c r="E22" s="64"/>
      <c r="F22" s="64">
        <f t="shared" si="1"/>
        <v>404.91033333333326</v>
      </c>
      <c r="G22" s="65"/>
    </row>
    <row r="23" spans="1:7" ht="16.5" customHeight="1">
      <c r="A23" s="22" t="s">
        <v>63</v>
      </c>
      <c r="B23" s="63">
        <v>12288.07</v>
      </c>
      <c r="C23" s="63"/>
      <c r="D23" s="64">
        <f t="shared" si="0"/>
        <v>11878.467666666666</v>
      </c>
      <c r="E23" s="64"/>
      <c r="F23" s="64">
        <f t="shared" si="1"/>
        <v>409.60233333333417</v>
      </c>
      <c r="G23" s="65"/>
    </row>
    <row r="24" spans="1:7" ht="16.5" customHeight="1">
      <c r="A24" s="22" t="s">
        <v>65</v>
      </c>
      <c r="B24" s="63">
        <v>0</v>
      </c>
      <c r="C24" s="63"/>
      <c r="D24" s="64">
        <f t="shared" si="0"/>
        <v>0</v>
      </c>
      <c r="E24" s="64"/>
      <c r="F24" s="64">
        <f t="shared" si="1"/>
        <v>0</v>
      </c>
      <c r="G24" s="65"/>
    </row>
    <row r="25" spans="1:7" ht="16.5" customHeight="1">
      <c r="A25" s="22" t="s">
        <v>27</v>
      </c>
      <c r="B25" s="63">
        <v>0</v>
      </c>
      <c r="C25" s="63"/>
      <c r="D25" s="64">
        <f t="shared" si="0"/>
        <v>0</v>
      </c>
      <c r="E25" s="64"/>
      <c r="F25" s="64">
        <f t="shared" si="1"/>
        <v>0</v>
      </c>
      <c r="G25" s="65"/>
    </row>
    <row r="26" spans="1:7" ht="16.5" customHeight="1">
      <c r="A26" s="22" t="s">
        <v>28</v>
      </c>
      <c r="B26" s="63">
        <v>0</v>
      </c>
      <c r="C26" s="63"/>
      <c r="D26" s="64">
        <f t="shared" si="0"/>
        <v>0</v>
      </c>
      <c r="E26" s="64"/>
      <c r="F26" s="64">
        <f t="shared" si="1"/>
        <v>0</v>
      </c>
      <c r="G26" s="65"/>
    </row>
    <row r="27" spans="1:7" ht="16.5" customHeight="1">
      <c r="A27" s="22" t="s">
        <v>68</v>
      </c>
      <c r="B27" s="63">
        <v>0</v>
      </c>
      <c r="C27" s="63"/>
      <c r="D27" s="64">
        <f t="shared" si="0"/>
        <v>0</v>
      </c>
      <c r="E27" s="64"/>
      <c r="F27" s="64">
        <f t="shared" si="1"/>
        <v>0</v>
      </c>
      <c r="G27" s="65"/>
    </row>
    <row r="28" spans="1:7" ht="16.5" customHeight="1">
      <c r="A28" s="22" t="s">
        <v>13</v>
      </c>
      <c r="B28" s="63">
        <v>0</v>
      </c>
      <c r="C28" s="63"/>
      <c r="D28" s="64">
        <f>B28</f>
        <v>0</v>
      </c>
      <c r="E28" s="64"/>
      <c r="F28" s="64">
        <f>B28-D28</f>
        <v>0</v>
      </c>
      <c r="G28" s="65"/>
    </row>
    <row r="29" spans="1:7" ht="16.5" customHeight="1">
      <c r="A29" s="22" t="s">
        <v>66</v>
      </c>
      <c r="B29" s="63">
        <v>190.22</v>
      </c>
      <c r="C29" s="63"/>
      <c r="D29" s="64">
        <f t="shared" ref="D29:D30" si="2">B29</f>
        <v>190.22</v>
      </c>
      <c r="E29" s="64"/>
      <c r="F29" s="64">
        <f>B29-D29</f>
        <v>0</v>
      </c>
      <c r="G29" s="65"/>
    </row>
    <row r="30" spans="1:7" ht="16.5" customHeight="1">
      <c r="A30" s="22" t="s">
        <v>67</v>
      </c>
      <c r="B30" s="63">
        <v>0</v>
      </c>
      <c r="C30" s="63"/>
      <c r="D30" s="64">
        <f t="shared" si="2"/>
        <v>0</v>
      </c>
      <c r="E30" s="64"/>
      <c r="F30" s="64">
        <f>B30-D30</f>
        <v>0</v>
      </c>
      <c r="G30" s="65"/>
    </row>
    <row r="31" spans="1:7" ht="18" customHeight="1">
      <c r="A31" s="26" t="s">
        <v>14</v>
      </c>
      <c r="B31" s="75">
        <f>SUM(B13:C30)</f>
        <v>51899.6</v>
      </c>
      <c r="C31" s="75"/>
      <c r="D31" s="75">
        <f>SUM(D13:E30)</f>
        <v>50175.953999999998</v>
      </c>
      <c r="E31" s="75"/>
      <c r="F31" s="75">
        <f>SUM(F13:G30)</f>
        <v>1723.645999999999</v>
      </c>
      <c r="G31" s="76"/>
    </row>
    <row r="32" spans="1:7" ht="18" customHeight="1">
      <c r="A32" s="72" t="s">
        <v>15</v>
      </c>
      <c r="B32" s="73"/>
      <c r="C32" s="73"/>
      <c r="D32" s="73"/>
      <c r="E32" s="73"/>
      <c r="F32" s="73"/>
      <c r="G32" s="74"/>
    </row>
    <row r="33" spans="1:13" ht="24.75" customHeight="1">
      <c r="A33" s="24" t="s">
        <v>4</v>
      </c>
      <c r="B33" s="61" t="s">
        <v>16</v>
      </c>
      <c r="C33" s="61"/>
      <c r="D33" s="61" t="s">
        <v>17</v>
      </c>
      <c r="E33" s="61"/>
      <c r="F33" s="61" t="s">
        <v>5</v>
      </c>
      <c r="G33" s="62"/>
      <c r="K33" s="30"/>
      <c r="L33" s="30"/>
    </row>
    <row r="34" spans="1:13" s="35" customFormat="1" ht="18" customHeight="1">
      <c r="A34" s="27" t="s">
        <v>73</v>
      </c>
      <c r="B34" s="71">
        <v>2970.94</v>
      </c>
      <c r="C34" s="71"/>
      <c r="D34" s="71">
        <f>B34/$G$7*$G$8</f>
        <v>2871.9086666666667</v>
      </c>
      <c r="E34" s="71"/>
      <c r="F34" s="93">
        <f>B34-D34</f>
        <v>99.03133333333335</v>
      </c>
      <c r="G34" s="94"/>
      <c r="J34" s="36"/>
    </row>
    <row r="35" spans="1:13" s="35" customFormat="1" ht="18" customHeight="1">
      <c r="A35" s="27" t="s">
        <v>69</v>
      </c>
      <c r="B35" s="71">
        <v>2025.64</v>
      </c>
      <c r="C35" s="71"/>
      <c r="D35" s="71">
        <f>B35/$G$7*$G$8</f>
        <v>1958.1186666666665</v>
      </c>
      <c r="E35" s="71"/>
      <c r="F35" s="93">
        <f>B35-D35</f>
        <v>67.521333333333587</v>
      </c>
      <c r="G35" s="94"/>
      <c r="J35" s="36"/>
    </row>
    <row r="36" spans="1:13" ht="18" customHeight="1">
      <c r="A36" s="26" t="s">
        <v>14</v>
      </c>
      <c r="B36" s="75">
        <f>SUM(B34:C35)</f>
        <v>4996.58</v>
      </c>
      <c r="C36" s="75"/>
      <c r="D36" s="75">
        <f>SUM(D34:E35)</f>
        <v>4830.0273333333334</v>
      </c>
      <c r="E36" s="75"/>
      <c r="F36" s="75">
        <f>SUM(F34:G35)</f>
        <v>166.55266666666694</v>
      </c>
      <c r="G36" s="75"/>
    </row>
    <row r="37" spans="1:13" ht="18.75" customHeight="1">
      <c r="A37" s="26" t="s">
        <v>89</v>
      </c>
      <c r="B37" s="75">
        <f>(B31+B36)</f>
        <v>56896.18</v>
      </c>
      <c r="C37" s="75"/>
      <c r="D37" s="75">
        <f>D31+D36</f>
        <v>55005.98133333333</v>
      </c>
      <c r="E37" s="75"/>
      <c r="F37" s="75">
        <f>SUM(F31+F36)</f>
        <v>1890.198666666666</v>
      </c>
      <c r="G37" s="76"/>
      <c r="K37" s="30"/>
      <c r="L37" s="30"/>
      <c r="M37" s="30"/>
    </row>
    <row r="38" spans="1:13" ht="18" customHeight="1">
      <c r="A38" s="72" t="s">
        <v>18</v>
      </c>
      <c r="B38" s="73"/>
      <c r="C38" s="73"/>
      <c r="D38" s="73"/>
      <c r="E38" s="73"/>
      <c r="F38" s="73"/>
      <c r="G38" s="74"/>
      <c r="J38" s="28"/>
      <c r="K38" s="29"/>
      <c r="L38" s="30"/>
      <c r="M38" s="30"/>
    </row>
    <row r="39" spans="1:13" ht="21.75" customHeight="1">
      <c r="A39" s="24" t="s">
        <v>25</v>
      </c>
      <c r="B39" s="61" t="s">
        <v>19</v>
      </c>
      <c r="C39" s="61"/>
      <c r="D39" s="61" t="s">
        <v>20</v>
      </c>
      <c r="E39" s="61"/>
      <c r="F39" s="61" t="s">
        <v>5</v>
      </c>
      <c r="G39" s="62"/>
      <c r="J39" s="28"/>
      <c r="K39" s="29"/>
      <c r="L39" s="30"/>
      <c r="M39" s="30"/>
    </row>
    <row r="40" spans="1:13" ht="18" customHeight="1">
      <c r="A40" s="22" t="s">
        <v>21</v>
      </c>
      <c r="B40" s="63">
        <v>0</v>
      </c>
      <c r="C40" s="63"/>
      <c r="D40" s="63">
        <f>IF(((B40+F10)/G7*G8)&lt;F10,0,((B40+F10)/G7*G8)-F10)</f>
        <v>0</v>
      </c>
      <c r="E40" s="63"/>
      <c r="F40" s="64">
        <f t="shared" ref="F40:F48" si="3">(B40-D40)</f>
        <v>0</v>
      </c>
      <c r="G40" s="65"/>
      <c r="J40" s="28"/>
      <c r="K40" s="29"/>
    </row>
    <row r="41" spans="1:13" ht="18" customHeight="1">
      <c r="A41" s="22" t="s">
        <v>22</v>
      </c>
      <c r="B41" s="63">
        <v>242.1</v>
      </c>
      <c r="C41" s="63"/>
      <c r="D41" s="63">
        <f>B41</f>
        <v>242.1</v>
      </c>
      <c r="E41" s="63"/>
      <c r="F41" s="64">
        <f t="shared" si="3"/>
        <v>0</v>
      </c>
      <c r="G41" s="65"/>
      <c r="J41" s="28"/>
      <c r="K41" s="29"/>
      <c r="L41" s="30"/>
      <c r="M41" s="30"/>
    </row>
    <row r="42" spans="1:13" ht="18" customHeight="1">
      <c r="A42" s="22" t="s">
        <v>77</v>
      </c>
      <c r="B42" s="63">
        <v>2970.94</v>
      </c>
      <c r="C42" s="63"/>
      <c r="D42" s="71">
        <f>B42/$G$7*$G$8</f>
        <v>2871.9086666666667</v>
      </c>
      <c r="E42" s="71"/>
      <c r="F42" s="64">
        <f t="shared" si="3"/>
        <v>99.03133333333335</v>
      </c>
      <c r="G42" s="65"/>
      <c r="J42" s="28"/>
      <c r="K42" s="29"/>
      <c r="L42" s="30"/>
      <c r="M42" s="30"/>
    </row>
    <row r="43" spans="1:13" ht="18" customHeight="1">
      <c r="A43" s="22" t="s">
        <v>78</v>
      </c>
      <c r="B43" s="63">
        <v>2025.64</v>
      </c>
      <c r="C43" s="63"/>
      <c r="D43" s="91">
        <f>IF(AND($F$5=Sayfa1!$D$7,$F$5="Yaş Haddi/Sıhhi İzin Süre. Dolması"),B43,(B43/$G$7*$G$8))</f>
        <v>1958.1186666666665</v>
      </c>
      <c r="E43" s="92"/>
      <c r="F43" s="64">
        <f t="shared" si="3"/>
        <v>67.521333333333587</v>
      </c>
      <c r="G43" s="65"/>
      <c r="J43" s="28"/>
      <c r="K43" s="29"/>
    </row>
    <row r="44" spans="1:13" ht="18" customHeight="1">
      <c r="A44" s="22" t="s">
        <v>79</v>
      </c>
      <c r="B44" s="63">
        <v>2430.77</v>
      </c>
      <c r="C44" s="63"/>
      <c r="D44" s="91">
        <f>B44/$G$7*$G$8</f>
        <v>2349.7443333333331</v>
      </c>
      <c r="E44" s="92"/>
      <c r="F44" s="64">
        <f t="shared" si="3"/>
        <v>81.025666666666893</v>
      </c>
      <c r="G44" s="65"/>
      <c r="J44" s="28"/>
      <c r="K44" s="29"/>
    </row>
    <row r="45" spans="1:13" ht="18" customHeight="1">
      <c r="A45" s="22" t="s">
        <v>80</v>
      </c>
      <c r="B45" s="63">
        <v>1350.43</v>
      </c>
      <c r="C45" s="63"/>
      <c r="D45" s="91">
        <f>IF(AND($F$5=Sayfa1!$D$7,$F$5="Yaş Haddi/Sıhhi İzin Süre. Dolması"),B45,(B45/$G$7*$G$8))</f>
        <v>1305.4156666666668</v>
      </c>
      <c r="E45" s="92"/>
      <c r="F45" s="64">
        <f t="shared" si="3"/>
        <v>45.014333333333298</v>
      </c>
      <c r="G45" s="65"/>
      <c r="J45" s="28"/>
      <c r="K45" s="29"/>
    </row>
    <row r="46" spans="1:13" ht="16.5" customHeight="1">
      <c r="A46" s="22" t="s">
        <v>32</v>
      </c>
      <c r="B46" s="63">
        <v>207.6</v>
      </c>
      <c r="C46" s="63"/>
      <c r="D46" s="63">
        <f>B46</f>
        <v>207.6</v>
      </c>
      <c r="E46" s="63"/>
      <c r="F46" s="64">
        <f t="shared" si="3"/>
        <v>0</v>
      </c>
      <c r="G46" s="65"/>
      <c r="J46" s="28"/>
      <c r="K46" s="29"/>
    </row>
    <row r="47" spans="1:13" ht="18" customHeight="1">
      <c r="A47" s="22" t="s">
        <v>33</v>
      </c>
      <c r="B47" s="63">
        <v>0</v>
      </c>
      <c r="C47" s="63"/>
      <c r="D47" s="63">
        <f>B47</f>
        <v>0</v>
      </c>
      <c r="E47" s="63"/>
      <c r="F47" s="64">
        <f t="shared" si="3"/>
        <v>0</v>
      </c>
      <c r="G47" s="65"/>
      <c r="J47" s="28"/>
      <c r="K47" s="29"/>
    </row>
    <row r="48" spans="1:13" ht="16.5" customHeight="1">
      <c r="A48" s="22" t="s">
        <v>26</v>
      </c>
      <c r="B48" s="63">
        <v>0</v>
      </c>
      <c r="C48" s="63"/>
      <c r="D48" s="63">
        <f>B48</f>
        <v>0</v>
      </c>
      <c r="E48" s="63"/>
      <c r="F48" s="64">
        <f t="shared" si="3"/>
        <v>0</v>
      </c>
      <c r="G48" s="65"/>
      <c r="J48" s="28"/>
      <c r="K48" s="29"/>
    </row>
    <row r="49" spans="1:13" ht="18" customHeight="1">
      <c r="A49" s="26" t="s">
        <v>14</v>
      </c>
      <c r="B49" s="75">
        <f>SUM(B40:C48)</f>
        <v>9227.4800000000014</v>
      </c>
      <c r="C49" s="75"/>
      <c r="D49" s="75">
        <f>SUM(D40:E48)</f>
        <v>8934.887333333334</v>
      </c>
      <c r="E49" s="75"/>
      <c r="F49" s="75">
        <f>SUM(F40:F48)</f>
        <v>292.59266666666713</v>
      </c>
      <c r="G49" s="76"/>
      <c r="J49" s="28"/>
      <c r="K49" s="29"/>
    </row>
    <row r="50" spans="1:13" ht="18" customHeight="1">
      <c r="A50" s="26" t="s">
        <v>23</v>
      </c>
      <c r="B50" s="88">
        <f>B37-B49</f>
        <v>47668.7</v>
      </c>
      <c r="C50" s="89"/>
      <c r="D50" s="89"/>
      <c r="E50" s="89"/>
      <c r="F50" s="89"/>
      <c r="G50" s="90"/>
      <c r="J50" s="28"/>
      <c r="K50" s="29"/>
    </row>
    <row r="51" spans="1:13" ht="21" customHeight="1">
      <c r="A51" s="38" t="s">
        <v>90</v>
      </c>
      <c r="B51" s="39"/>
      <c r="C51" s="39"/>
      <c r="D51" s="40">
        <f>IF(OR(($F$5="İSTİFA"),($F$5="ÜCRETSİZ İZİN (ASKERE GİTME)")),F49,IF(($F$5="Yaş Haddi/Sıhhi İzin Süre. Dolması"),0,(F42+F44)))</f>
        <v>292.59266666666713</v>
      </c>
      <c r="E51" s="41"/>
      <c r="F51" s="41"/>
      <c r="G51" s="42"/>
      <c r="J51" s="28"/>
      <c r="K51" s="29"/>
      <c r="L51" s="30"/>
      <c r="M51" s="30"/>
    </row>
    <row r="52" spans="1:13" ht="21" customHeight="1">
      <c r="A52" s="38" t="s">
        <v>87</v>
      </c>
      <c r="B52" s="39"/>
      <c r="C52" s="39"/>
      <c r="D52" s="40">
        <f>F40</f>
        <v>0</v>
      </c>
      <c r="E52" s="41"/>
      <c r="F52" s="41"/>
      <c r="G52" s="42"/>
      <c r="J52" s="28"/>
      <c r="K52" s="29"/>
      <c r="L52" s="30"/>
      <c r="M52" s="30"/>
    </row>
    <row r="53" spans="1:13" ht="21" customHeight="1">
      <c r="A53" s="38" t="s">
        <v>88</v>
      </c>
      <c r="B53" s="39"/>
      <c r="C53" s="39"/>
      <c r="D53" s="40">
        <f>(IF(OR(($F$5="İSTİFA"),($F$5="ÜCRETSİZ İZİN (ASKERE GİTME)")),(F31-F40-(F44+F45)),(IF(($F$5="Yaş Haddi/Sıhhi İzin Süre. Dolması"),(F31+F36-F40-F44-F45),(F31-F40-F45-F44)))))</f>
        <v>1597.6059999999989</v>
      </c>
      <c r="E53" s="41"/>
      <c r="F53" s="41"/>
      <c r="G53" s="42"/>
      <c r="J53" s="28"/>
      <c r="K53" s="29"/>
    </row>
    <row r="54" spans="1:13" ht="90" customHeight="1">
      <c r="A54" s="77" t="s">
        <v>29</v>
      </c>
      <c r="B54" s="78"/>
      <c r="C54" s="78"/>
      <c r="D54" s="78"/>
      <c r="E54" s="78"/>
      <c r="F54" s="78"/>
      <c r="G54" s="79"/>
      <c r="J54" s="28"/>
      <c r="K54" s="29"/>
      <c r="M54" s="30"/>
    </row>
    <row r="55" spans="1:13" ht="21.75" customHeight="1">
      <c r="A55" s="97" t="s">
        <v>85</v>
      </c>
      <c r="B55" s="98"/>
      <c r="C55" s="98"/>
      <c r="D55" s="85" t="s">
        <v>86</v>
      </c>
      <c r="E55" s="51"/>
      <c r="F55" s="51"/>
      <c r="G55" s="52"/>
    </row>
    <row r="56" spans="1:13" ht="21.75" customHeight="1">
      <c r="A56" s="99"/>
      <c r="B56" s="98"/>
      <c r="C56" s="98"/>
      <c r="D56" s="51"/>
      <c r="E56" s="51"/>
      <c r="F56" s="51"/>
      <c r="G56" s="52"/>
    </row>
    <row r="57" spans="1:13" ht="29.25" customHeight="1" thickBot="1">
      <c r="A57" s="100"/>
      <c r="B57" s="101"/>
      <c r="C57" s="101"/>
      <c r="D57" s="86"/>
      <c r="E57" s="86"/>
      <c r="F57" s="86"/>
      <c r="G57" s="87"/>
    </row>
    <row r="58" spans="1:13" ht="39.75" customHeight="1">
      <c r="A58" s="37"/>
      <c r="B58" s="31"/>
      <c r="C58" s="32"/>
      <c r="D58" s="32"/>
      <c r="E58" s="32"/>
      <c r="F58" s="32"/>
      <c r="G58" s="32"/>
    </row>
  </sheetData>
  <sheetProtection selectLockedCells="1" selectUnlockedCells="1"/>
  <mergeCells count="147">
    <mergeCell ref="A1:G1"/>
    <mergeCell ref="A32:G32"/>
    <mergeCell ref="A38:G38"/>
    <mergeCell ref="D52:G52"/>
    <mergeCell ref="D53:G53"/>
    <mergeCell ref="A51:C51"/>
    <mergeCell ref="D51:G51"/>
    <mergeCell ref="B50:G50"/>
    <mergeCell ref="D49:E49"/>
    <mergeCell ref="B49:C49"/>
    <mergeCell ref="B37:C37"/>
    <mergeCell ref="D37:E37"/>
    <mergeCell ref="F37:G37"/>
    <mergeCell ref="A11:G11"/>
    <mergeCell ref="F41:G41"/>
    <mergeCell ref="F44:G44"/>
    <mergeCell ref="F46:G46"/>
    <mergeCell ref="F47:G47"/>
    <mergeCell ref="F48:G48"/>
    <mergeCell ref="F49:G49"/>
    <mergeCell ref="F42:G42"/>
    <mergeCell ref="F45:G45"/>
    <mergeCell ref="F43:G43"/>
    <mergeCell ref="B9:C10"/>
    <mergeCell ref="A54:G54"/>
    <mergeCell ref="A55:C57"/>
    <mergeCell ref="D55:G57"/>
    <mergeCell ref="B3:C3"/>
    <mergeCell ref="D3:E3"/>
    <mergeCell ref="F3:G3"/>
    <mergeCell ref="B2:C2"/>
    <mergeCell ref="D2:E2"/>
    <mergeCell ref="F2:G2"/>
    <mergeCell ref="F12:G12"/>
    <mergeCell ref="B4:C4"/>
    <mergeCell ref="D4:E4"/>
    <mergeCell ref="F4:G4"/>
    <mergeCell ref="B5:C5"/>
    <mergeCell ref="D5:E5"/>
    <mergeCell ref="B6:C6"/>
    <mergeCell ref="D6:E6"/>
    <mergeCell ref="B8:C8"/>
    <mergeCell ref="D8:E8"/>
    <mergeCell ref="D10:E10"/>
    <mergeCell ref="B12:C12"/>
    <mergeCell ref="D12:E12"/>
    <mergeCell ref="D9:E9"/>
    <mergeCell ref="A9:A10"/>
    <mergeCell ref="F5:G5"/>
    <mergeCell ref="F6:G6"/>
    <mergeCell ref="B7:C7"/>
    <mergeCell ref="D7:E7"/>
    <mergeCell ref="F10:G10"/>
    <mergeCell ref="F9:G9"/>
    <mergeCell ref="B33:C33"/>
    <mergeCell ref="D33:E33"/>
    <mergeCell ref="F33:G33"/>
    <mergeCell ref="D19:E19"/>
    <mergeCell ref="D21:E21"/>
    <mergeCell ref="D23:E23"/>
    <mergeCell ref="D25:E25"/>
    <mergeCell ref="D17:E17"/>
    <mergeCell ref="D13:E13"/>
    <mergeCell ref="D14:E14"/>
    <mergeCell ref="D15:E15"/>
    <mergeCell ref="D16:E16"/>
    <mergeCell ref="D20:E20"/>
    <mergeCell ref="F19:G19"/>
    <mergeCell ref="F21:G21"/>
    <mergeCell ref="F23:G23"/>
    <mergeCell ref="F25:G25"/>
    <mergeCell ref="F17:G17"/>
    <mergeCell ref="B39:C39"/>
    <mergeCell ref="D39:E39"/>
    <mergeCell ref="F39:G39"/>
    <mergeCell ref="B36:C36"/>
    <mergeCell ref="D36:E36"/>
    <mergeCell ref="F36:G36"/>
    <mergeCell ref="A52:C52"/>
    <mergeCell ref="A53:C53"/>
    <mergeCell ref="D30:E30"/>
    <mergeCell ref="B34:C34"/>
    <mergeCell ref="D34:E34"/>
    <mergeCell ref="F34:G34"/>
    <mergeCell ref="B35:C35"/>
    <mergeCell ref="D35:E35"/>
    <mergeCell ref="F35:G35"/>
    <mergeCell ref="F18:G18"/>
    <mergeCell ref="F28:G28"/>
    <mergeCell ref="F29:G29"/>
    <mergeCell ref="D18:E18"/>
    <mergeCell ref="D28:E28"/>
    <mergeCell ref="D29:E29"/>
    <mergeCell ref="B27:C27"/>
    <mergeCell ref="B31:C31"/>
    <mergeCell ref="F30:G30"/>
    <mergeCell ref="F26:G26"/>
    <mergeCell ref="F27:G27"/>
    <mergeCell ref="B28:C28"/>
    <mergeCell ref="D26:E26"/>
    <mergeCell ref="D27:E27"/>
    <mergeCell ref="D22:E22"/>
    <mergeCell ref="F22:G22"/>
    <mergeCell ref="D24:E24"/>
    <mergeCell ref="F24:G24"/>
    <mergeCell ref="D31:E31"/>
    <mergeCell ref="F31:G31"/>
    <mergeCell ref="B29:C29"/>
    <mergeCell ref="B30:C30"/>
    <mergeCell ref="B26:C26"/>
    <mergeCell ref="B13:C13"/>
    <mergeCell ref="B14:C14"/>
    <mergeCell ref="B15:C15"/>
    <mergeCell ref="B16:C16"/>
    <mergeCell ref="B20:C20"/>
    <mergeCell ref="B19:C19"/>
    <mergeCell ref="B21:C21"/>
    <mergeCell ref="B23:C23"/>
    <mergeCell ref="B25:C25"/>
    <mergeCell ref="B17:C17"/>
    <mergeCell ref="B18:C18"/>
    <mergeCell ref="B22:C22"/>
    <mergeCell ref="B24:C24"/>
    <mergeCell ref="F13:G13"/>
    <mergeCell ref="F14:G14"/>
    <mergeCell ref="F15:G15"/>
    <mergeCell ref="F16:G16"/>
    <mergeCell ref="F20:G20"/>
    <mergeCell ref="B48:C48"/>
    <mergeCell ref="D40:E40"/>
    <mergeCell ref="D41:E41"/>
    <mergeCell ref="D42:E42"/>
    <mergeCell ref="D43:E43"/>
    <mergeCell ref="D44:E44"/>
    <mergeCell ref="D45:E45"/>
    <mergeCell ref="D46:E46"/>
    <mergeCell ref="D47:E47"/>
    <mergeCell ref="D48:E48"/>
    <mergeCell ref="B45:C45"/>
    <mergeCell ref="B46:C46"/>
    <mergeCell ref="B47:C47"/>
    <mergeCell ref="B40:C40"/>
    <mergeCell ref="B41:C41"/>
    <mergeCell ref="B42:C42"/>
    <mergeCell ref="B43:C43"/>
    <mergeCell ref="B44:C44"/>
    <mergeCell ref="F40:G40"/>
  </mergeCells>
  <dataValidations count="2">
    <dataValidation allowBlank="1" showInputMessage="1" showErrorMessage="1" error="Tabi olduğu kanun: 5510 " prompt="Personel 5510 saylı Kanuna tabi ise bu alana veri girişi yapılır._x000a_" sqref="B34:C35" xr:uid="{078B14CD-3982-4135-A685-CFBFDC23712F}"/>
    <dataValidation allowBlank="1" showInputMessage="1" showErrorMessage="1" prompt="Bordroda yer alan brüt aylık tutarları girilmelidir._x000a_" sqref="B13:C30" xr:uid="{3157DA82-25CB-4C92-B040-92AD4F0EC5B0}"/>
  </dataValidations>
  <printOptions horizontalCentered="1" verticalCentered="1"/>
  <pageMargins left="0" right="0" top="0" bottom="0" header="0.31496062992125984" footer="0.31496062992125984"/>
  <pageSetup paperSize="9" scale="74" fitToWidth="0" orientation="portrait" r:id="rId1"/>
  <colBreaks count="1" manualBreakCount="1">
    <brk id="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4D53CDD5-87B8-4B12-8102-7E31CC19569C}">
          <x14:formula1>
            <xm:f>Sayfa1!$B$6:$B$9</xm:f>
          </x14:formula1>
          <xm:sqref>F5:G5</xm:sqref>
        </x14:dataValidation>
        <x14:dataValidation type="list" allowBlank="1" showInputMessage="1" showErrorMessage="1" xr:uid="{33536EFB-7F4E-4EFE-A3D6-CA43BB138963}">
          <x14:formula1>
            <xm:f>Sayfa1!$E$7:$E$8</xm:f>
          </x14:formula1>
          <xm:sqref>F6:G6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B6:G9"/>
  <sheetViews>
    <sheetView workbookViewId="0">
      <selection activeCell="F13" sqref="F13"/>
    </sheetView>
  </sheetViews>
  <sheetFormatPr defaultRowHeight="15"/>
  <cols>
    <col min="4" max="4" width="28.140625" bestFit="1" customWidth="1"/>
    <col min="5" max="5" width="16" bestFit="1" customWidth="1"/>
    <col min="6" max="6" width="21.5703125" bestFit="1" customWidth="1"/>
    <col min="7" max="7" width="17.5703125" customWidth="1"/>
    <col min="8" max="8" width="16.140625" customWidth="1"/>
    <col min="12" max="12" width="15.5703125" customWidth="1"/>
    <col min="13" max="13" width="14.5703125" customWidth="1"/>
    <col min="14" max="14" width="16.140625" customWidth="1"/>
  </cols>
  <sheetData>
    <row r="6" spans="2:7">
      <c r="B6" s="28" t="s">
        <v>46</v>
      </c>
      <c r="D6" t="s">
        <v>46</v>
      </c>
      <c r="F6">
        <v>10000</v>
      </c>
      <c r="G6" t="s">
        <v>74</v>
      </c>
    </row>
    <row r="7" spans="2:7">
      <c r="B7" s="28" t="s">
        <v>47</v>
      </c>
      <c r="D7" t="s">
        <v>47</v>
      </c>
      <c r="E7" t="s">
        <v>91</v>
      </c>
      <c r="G7" t="s">
        <v>75</v>
      </c>
    </row>
    <row r="8" spans="2:7">
      <c r="B8" s="28" t="s">
        <v>48</v>
      </c>
      <c r="D8" t="s">
        <v>48</v>
      </c>
      <c r="E8" t="s">
        <v>50</v>
      </c>
    </row>
    <row r="9" spans="2:7">
      <c r="B9" s="28" t="s">
        <v>92</v>
      </c>
      <c r="D9" t="s">
        <v>49</v>
      </c>
    </row>
  </sheetData>
  <phoneticPr fontId="13"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dimension ref="A5:H25"/>
  <sheetViews>
    <sheetView workbookViewId="0">
      <selection activeCell="E28" sqref="E28"/>
    </sheetView>
  </sheetViews>
  <sheetFormatPr defaultRowHeight="15"/>
  <cols>
    <col min="1" max="1" width="13.5703125" customWidth="1"/>
    <col min="2" max="2" width="14.7109375" customWidth="1"/>
    <col min="3" max="3" width="4.28515625" customWidth="1"/>
    <col min="4" max="4" width="6.28515625" customWidth="1"/>
    <col min="5" max="5" width="5.42578125" customWidth="1"/>
    <col min="6" max="6" width="12" customWidth="1"/>
    <col min="7" max="7" width="11.140625" customWidth="1"/>
    <col min="8" max="8" width="13.28515625" customWidth="1"/>
  </cols>
  <sheetData>
    <row r="5" spans="1:8">
      <c r="A5" s="105" t="s">
        <v>35</v>
      </c>
      <c r="B5" s="106"/>
      <c r="C5" s="106"/>
      <c r="D5" s="106"/>
      <c r="E5" s="106"/>
      <c r="F5" s="106"/>
      <c r="G5" s="106"/>
      <c r="H5" s="107"/>
    </row>
    <row r="6" spans="1:8" ht="45">
      <c r="A6" s="1" t="s">
        <v>36</v>
      </c>
      <c r="B6" s="1" t="s">
        <v>37</v>
      </c>
      <c r="C6" s="1" t="s">
        <v>38</v>
      </c>
      <c r="D6" s="1" t="s">
        <v>39</v>
      </c>
      <c r="E6" s="1" t="s">
        <v>40</v>
      </c>
      <c r="F6" s="2" t="s">
        <v>41</v>
      </c>
      <c r="G6" s="3" t="s">
        <v>42</v>
      </c>
      <c r="H6" s="3" t="s">
        <v>43</v>
      </c>
    </row>
    <row r="7" spans="1:8">
      <c r="A7" s="4">
        <v>44119</v>
      </c>
      <c r="B7" s="4">
        <v>44607</v>
      </c>
      <c r="C7" s="5">
        <f t="shared" ref="C7:C21" si="0">INT((B7-A7)/365)</f>
        <v>1</v>
      </c>
      <c r="D7" s="5">
        <f t="shared" ref="D7:D21" si="1">(B7-A7)-C7*365</f>
        <v>123</v>
      </c>
      <c r="E7" s="6">
        <v>9</v>
      </c>
      <c r="F7" s="7" t="e">
        <f>Sayfa1!#REF!</f>
        <v>#REF!</v>
      </c>
      <c r="G7" s="8" t="e">
        <f t="shared" ref="G7:G21" si="2">ROUND(F7*C7*E7/100,2)+ROUND(F7*D7*E7/100/365,2)</f>
        <v>#REF!</v>
      </c>
      <c r="H7" s="9" t="e">
        <f t="shared" ref="H7:H21" si="3">F7+G7</f>
        <v>#REF!</v>
      </c>
    </row>
    <row r="8" spans="1:8">
      <c r="A8" s="4">
        <v>44150</v>
      </c>
      <c r="B8" s="4">
        <v>44607</v>
      </c>
      <c r="C8" s="5">
        <f t="shared" si="0"/>
        <v>1</v>
      </c>
      <c r="D8" s="5">
        <f t="shared" si="1"/>
        <v>92</v>
      </c>
      <c r="E8" s="6">
        <v>9</v>
      </c>
      <c r="F8" s="7" t="e">
        <f>Sayfa1!#REF!</f>
        <v>#REF!</v>
      </c>
      <c r="G8" s="8" t="e">
        <f t="shared" si="2"/>
        <v>#REF!</v>
      </c>
      <c r="H8" s="9" t="e">
        <f t="shared" si="3"/>
        <v>#REF!</v>
      </c>
    </row>
    <row r="9" spans="1:8">
      <c r="A9" s="4">
        <v>44180</v>
      </c>
      <c r="B9" s="4">
        <v>44607</v>
      </c>
      <c r="C9" s="5">
        <f t="shared" si="0"/>
        <v>1</v>
      </c>
      <c r="D9" s="5">
        <f t="shared" si="1"/>
        <v>62</v>
      </c>
      <c r="E9" s="6">
        <v>9</v>
      </c>
      <c r="F9" s="7" t="e">
        <f>Sayfa1!#REF!</f>
        <v>#REF!</v>
      </c>
      <c r="G9" s="8" t="e">
        <f t="shared" si="2"/>
        <v>#REF!</v>
      </c>
      <c r="H9" s="9" t="e">
        <f t="shared" si="3"/>
        <v>#REF!</v>
      </c>
    </row>
    <row r="10" spans="1:8">
      <c r="A10" s="4">
        <v>44211</v>
      </c>
      <c r="B10" s="4">
        <v>44607</v>
      </c>
      <c r="C10" s="5">
        <f t="shared" si="0"/>
        <v>1</v>
      </c>
      <c r="D10" s="5">
        <f t="shared" si="1"/>
        <v>31</v>
      </c>
      <c r="E10" s="6">
        <v>9</v>
      </c>
      <c r="F10" s="7" t="e">
        <f>Sayfa1!#REF!</f>
        <v>#REF!</v>
      </c>
      <c r="G10" s="8" t="e">
        <f t="shared" si="2"/>
        <v>#REF!</v>
      </c>
      <c r="H10" s="9" t="e">
        <f t="shared" si="3"/>
        <v>#REF!</v>
      </c>
    </row>
    <row r="11" spans="1:8">
      <c r="A11" s="4">
        <v>44242</v>
      </c>
      <c r="B11" s="4">
        <v>44607</v>
      </c>
      <c r="C11" s="5">
        <f t="shared" si="0"/>
        <v>1</v>
      </c>
      <c r="D11" s="5">
        <f t="shared" si="1"/>
        <v>0</v>
      </c>
      <c r="E11" s="6">
        <v>9</v>
      </c>
      <c r="F11" s="7" t="e">
        <f>Sayfa1!#REF!</f>
        <v>#REF!</v>
      </c>
      <c r="G11" s="8" t="e">
        <f t="shared" si="2"/>
        <v>#REF!</v>
      </c>
      <c r="H11" s="9" t="e">
        <f t="shared" si="3"/>
        <v>#REF!</v>
      </c>
    </row>
    <row r="12" spans="1:8">
      <c r="A12" s="4">
        <v>44270</v>
      </c>
      <c r="B12" s="4">
        <v>44607</v>
      </c>
      <c r="C12" s="5">
        <f t="shared" si="0"/>
        <v>0</v>
      </c>
      <c r="D12" s="5">
        <f t="shared" si="1"/>
        <v>337</v>
      </c>
      <c r="E12" s="6">
        <v>9</v>
      </c>
      <c r="F12" s="7" t="e">
        <f>Sayfa1!#REF!</f>
        <v>#REF!</v>
      </c>
      <c r="G12" s="8" t="e">
        <f t="shared" si="2"/>
        <v>#REF!</v>
      </c>
      <c r="H12" s="9" t="e">
        <f t="shared" si="3"/>
        <v>#REF!</v>
      </c>
    </row>
    <row r="13" spans="1:8">
      <c r="A13" s="4">
        <v>44301</v>
      </c>
      <c r="B13" s="4">
        <v>44607</v>
      </c>
      <c r="C13" s="5">
        <f t="shared" si="0"/>
        <v>0</v>
      </c>
      <c r="D13" s="5">
        <f t="shared" si="1"/>
        <v>306</v>
      </c>
      <c r="E13" s="6">
        <v>9</v>
      </c>
      <c r="F13" s="7" t="e">
        <f>Sayfa1!#REF!</f>
        <v>#REF!</v>
      </c>
      <c r="G13" s="8" t="e">
        <f t="shared" si="2"/>
        <v>#REF!</v>
      </c>
      <c r="H13" s="9" t="e">
        <f t="shared" si="3"/>
        <v>#REF!</v>
      </c>
    </row>
    <row r="14" spans="1:8">
      <c r="A14" s="4">
        <v>44331</v>
      </c>
      <c r="B14" s="4">
        <v>44607</v>
      </c>
      <c r="C14" s="5">
        <f t="shared" si="0"/>
        <v>0</v>
      </c>
      <c r="D14" s="5">
        <f t="shared" si="1"/>
        <v>276</v>
      </c>
      <c r="E14" s="6">
        <v>9</v>
      </c>
      <c r="F14" s="7" t="e">
        <f>Sayfa1!#REF!</f>
        <v>#REF!</v>
      </c>
      <c r="G14" s="8" t="e">
        <f t="shared" si="2"/>
        <v>#REF!</v>
      </c>
      <c r="H14" s="9" t="e">
        <f t="shared" si="3"/>
        <v>#REF!</v>
      </c>
    </row>
    <row r="15" spans="1:8">
      <c r="A15" s="4">
        <v>44362</v>
      </c>
      <c r="B15" s="4">
        <v>44607</v>
      </c>
      <c r="C15" s="5">
        <f t="shared" si="0"/>
        <v>0</v>
      </c>
      <c r="D15" s="5">
        <f t="shared" si="1"/>
        <v>245</v>
      </c>
      <c r="E15" s="6">
        <v>9</v>
      </c>
      <c r="F15" s="7" t="e">
        <f>Sayfa1!#REF!</f>
        <v>#REF!</v>
      </c>
      <c r="G15" s="8" t="e">
        <f t="shared" si="2"/>
        <v>#REF!</v>
      </c>
      <c r="H15" s="9" t="e">
        <f t="shared" si="3"/>
        <v>#REF!</v>
      </c>
    </row>
    <row r="16" spans="1:8">
      <c r="A16" s="4">
        <v>44392</v>
      </c>
      <c r="B16" s="4">
        <v>44607</v>
      </c>
      <c r="C16" s="5">
        <f t="shared" si="0"/>
        <v>0</v>
      </c>
      <c r="D16" s="5">
        <f t="shared" si="1"/>
        <v>215</v>
      </c>
      <c r="E16" s="6">
        <v>9</v>
      </c>
      <c r="F16" s="7">
        <v>408.68</v>
      </c>
      <c r="G16" s="8">
        <f t="shared" si="2"/>
        <v>21.67</v>
      </c>
      <c r="H16" s="9">
        <f t="shared" si="3"/>
        <v>430.35</v>
      </c>
    </row>
    <row r="17" spans="1:8">
      <c r="A17" s="4">
        <v>44423</v>
      </c>
      <c r="B17" s="4">
        <v>44607</v>
      </c>
      <c r="C17" s="5">
        <f t="shared" si="0"/>
        <v>0</v>
      </c>
      <c r="D17" s="5">
        <f t="shared" si="1"/>
        <v>184</v>
      </c>
      <c r="E17" s="6">
        <v>9</v>
      </c>
      <c r="F17" s="7">
        <v>408.68</v>
      </c>
      <c r="G17" s="8">
        <f t="shared" si="2"/>
        <v>18.54</v>
      </c>
      <c r="H17" s="9">
        <f t="shared" si="3"/>
        <v>427.22</v>
      </c>
    </row>
    <row r="18" spans="1:8">
      <c r="A18" s="4">
        <v>44454</v>
      </c>
      <c r="B18" s="4">
        <v>44607</v>
      </c>
      <c r="C18" s="5">
        <f t="shared" si="0"/>
        <v>0</v>
      </c>
      <c r="D18" s="5">
        <f t="shared" si="1"/>
        <v>153</v>
      </c>
      <c r="E18" s="6">
        <v>9</v>
      </c>
      <c r="F18" s="7">
        <v>408.68</v>
      </c>
      <c r="G18" s="8">
        <f t="shared" si="2"/>
        <v>15.42</v>
      </c>
      <c r="H18" s="9">
        <f t="shared" si="3"/>
        <v>424.1</v>
      </c>
    </row>
    <row r="19" spans="1:8">
      <c r="A19" s="4">
        <v>44484</v>
      </c>
      <c r="B19" s="4">
        <v>44607</v>
      </c>
      <c r="C19" s="5">
        <f t="shared" si="0"/>
        <v>0</v>
      </c>
      <c r="D19" s="5">
        <f t="shared" si="1"/>
        <v>123</v>
      </c>
      <c r="E19" s="6">
        <v>9</v>
      </c>
      <c r="F19" s="7">
        <v>408.68</v>
      </c>
      <c r="G19" s="8">
        <f t="shared" si="2"/>
        <v>12.39</v>
      </c>
      <c r="H19" s="9">
        <f t="shared" si="3"/>
        <v>421.07</v>
      </c>
    </row>
    <row r="20" spans="1:8">
      <c r="A20" s="4">
        <v>44515</v>
      </c>
      <c r="B20" s="4">
        <v>44607</v>
      </c>
      <c r="C20" s="5">
        <f t="shared" si="0"/>
        <v>0</v>
      </c>
      <c r="D20" s="5">
        <f t="shared" si="1"/>
        <v>92</v>
      </c>
      <c r="E20" s="6">
        <v>9</v>
      </c>
      <c r="F20" s="7">
        <v>408.68</v>
      </c>
      <c r="G20" s="8">
        <f t="shared" si="2"/>
        <v>9.27</v>
      </c>
      <c r="H20" s="9">
        <f t="shared" si="3"/>
        <v>417.95</v>
      </c>
    </row>
    <row r="21" spans="1:8">
      <c r="A21" s="4">
        <v>44545</v>
      </c>
      <c r="B21" s="4">
        <v>44607</v>
      </c>
      <c r="C21" s="5">
        <f t="shared" si="0"/>
        <v>0</v>
      </c>
      <c r="D21" s="5">
        <f t="shared" si="1"/>
        <v>62</v>
      </c>
      <c r="E21" s="6">
        <v>9</v>
      </c>
      <c r="F21" s="7">
        <v>408.68</v>
      </c>
      <c r="G21" s="8">
        <f t="shared" si="2"/>
        <v>6.25</v>
      </c>
      <c r="H21" s="9">
        <f t="shared" si="3"/>
        <v>414.93</v>
      </c>
    </row>
    <row r="22" spans="1:8">
      <c r="A22" s="10" t="s">
        <v>14</v>
      </c>
      <c r="B22" s="11"/>
      <c r="C22" s="11"/>
      <c r="D22" s="11"/>
      <c r="E22" s="12"/>
      <c r="F22" s="13" t="e">
        <f>SUM(F7:F21)</f>
        <v>#REF!</v>
      </c>
      <c r="G22" s="14" t="e">
        <f>SUM(G7:G21)</f>
        <v>#REF!</v>
      </c>
      <c r="H22" s="14" t="e">
        <f>SUM(H7:H21)</f>
        <v>#REF!</v>
      </c>
    </row>
    <row r="23" spans="1:8">
      <c r="A23" s="15"/>
      <c r="B23" s="15"/>
      <c r="C23" s="15"/>
      <c r="D23" s="15"/>
      <c r="E23" s="15"/>
      <c r="F23" s="16"/>
      <c r="G23" s="17"/>
      <c r="H23" s="17"/>
    </row>
    <row r="24" spans="1:8">
      <c r="A24" s="15"/>
      <c r="B24" s="108" t="s">
        <v>44</v>
      </c>
      <c r="C24" s="15"/>
      <c r="D24" s="15"/>
      <c r="E24" s="15"/>
      <c r="F24" s="16"/>
      <c r="G24" s="109" t="s">
        <v>45</v>
      </c>
      <c r="H24" s="17"/>
    </row>
    <row r="25" spans="1:8">
      <c r="A25" s="15"/>
      <c r="B25" s="108"/>
      <c r="C25" s="18"/>
      <c r="D25" s="18"/>
      <c r="E25" s="18"/>
      <c r="F25" s="19"/>
      <c r="G25" s="109"/>
      <c r="H25" s="17"/>
    </row>
  </sheetData>
  <mergeCells count="3">
    <mergeCell ref="A5:H5"/>
    <mergeCell ref="B24:B25"/>
    <mergeCell ref="G24:G2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5434</vt:lpstr>
      <vt:lpstr>5510 </vt:lpstr>
      <vt:lpstr>Sayfa1</vt:lpstr>
      <vt:lpstr>Sayfa2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Serpil Gültepe Kahveci</dc:creator>
  <cp:lastModifiedBy>Çetin BOSTANCI</cp:lastModifiedBy>
  <cp:lastPrinted>2023-12-07T09:22:14Z</cp:lastPrinted>
  <dcterms:created xsi:type="dcterms:W3CDTF">2016-07-20T06:40:53Z</dcterms:created>
  <dcterms:modified xsi:type="dcterms:W3CDTF">2024-05-03T07:54:24Z</dcterms:modified>
</cp:coreProperties>
</file>