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https://ogrencibartinedu-my.sharepoint.com/personal/akarakas_personel_bartin_edu_tr/Documents/"/>
    </mc:Choice>
  </mc:AlternateContent>
  <xr:revisionPtr revIDLastSave="0" documentId="8_{6BA0E247-2B47-4C57-B8CC-00D6DF87E799}" xr6:coauthVersionLast="47" xr6:coauthVersionMax="47" xr10:uidLastSave="{00000000-0000-0000-0000-000000000000}"/>
  <bookViews>
    <workbookView xWindow="-120" yWindow="-120" windowWidth="20730" windowHeight="11040" tabRatio="809" firstSheet="2" activeTab="3" xr2:uid="{00000000-000D-0000-FFFF-FFFF00000000}"/>
  </bookViews>
  <sheets>
    <sheet name="Doküman Hakkında" sheetId="5" r:id="rId1"/>
    <sheet name="Tanımlamalar" sheetId="4" r:id="rId2"/>
    <sheet name="Risk Kayıt ve İlave Risk Yön." sheetId="3" r:id="rId3"/>
    <sheet name="Katılımcı Değerlendirmeleri" sheetId="8" r:id="rId4"/>
    <sheet name="Risk Haritası" sheetId="6" r:id="rId5"/>
  </sheets>
  <definedNames>
    <definedName name="_xlnm._FilterDatabase" localSheetId="2" hidden="1">'Risk Kayıt ve İlave Risk Yön.'!$C$3:$AW$23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3" l="1"/>
  <c r="W9" i="3"/>
  <c r="Q48" i="8"/>
  <c r="P48" i="8"/>
  <c r="O48" i="8"/>
  <c r="N48" i="8"/>
  <c r="M48" i="8"/>
  <c r="Q47" i="8"/>
  <c r="P47" i="8"/>
  <c r="O47" i="8"/>
  <c r="N47" i="8"/>
  <c r="M47" i="8"/>
  <c r="Q46" i="8"/>
  <c r="P46" i="8"/>
  <c r="O46" i="8"/>
  <c r="N46" i="8"/>
  <c r="M46" i="8"/>
  <c r="Q45" i="8"/>
  <c r="P45" i="8"/>
  <c r="O45" i="8"/>
  <c r="N45" i="8"/>
  <c r="M45" i="8"/>
  <c r="Q44" i="8"/>
  <c r="P44" i="8"/>
  <c r="O44" i="8"/>
  <c r="N44" i="8"/>
  <c r="M44" i="8"/>
  <c r="Q43" i="8"/>
  <c r="P43" i="8"/>
  <c r="O43" i="8"/>
  <c r="N43" i="8"/>
  <c r="M43" i="8"/>
  <c r="Q42" i="8"/>
  <c r="P42" i="8"/>
  <c r="O42" i="8"/>
  <c r="N42" i="8"/>
  <c r="M42" i="8"/>
  <c r="Q41" i="8"/>
  <c r="P41" i="8"/>
  <c r="O41" i="8"/>
  <c r="N41" i="8"/>
  <c r="M41" i="8"/>
  <c r="Q40" i="8"/>
  <c r="P40" i="8"/>
  <c r="O40" i="8"/>
  <c r="N40" i="8"/>
  <c r="M40" i="8"/>
  <c r="Q39" i="8"/>
  <c r="P39" i="8"/>
  <c r="O39" i="8"/>
  <c r="N39" i="8"/>
  <c r="M39" i="8"/>
  <c r="Q38" i="8"/>
  <c r="P38" i="8"/>
  <c r="O38" i="8"/>
  <c r="N38" i="8"/>
  <c r="M38" i="8"/>
  <c r="Q37" i="8"/>
  <c r="P37" i="8"/>
  <c r="O37" i="8"/>
  <c r="N37" i="8"/>
  <c r="M37" i="8"/>
  <c r="Q36" i="8"/>
  <c r="P36" i="8"/>
  <c r="O36" i="8"/>
  <c r="N36" i="8"/>
  <c r="M36" i="8"/>
  <c r="Q35" i="8"/>
  <c r="P35" i="8"/>
  <c r="O35" i="8"/>
  <c r="N35" i="8"/>
  <c r="M35" i="8"/>
  <c r="Q34" i="8"/>
  <c r="P34" i="8"/>
  <c r="O34" i="8"/>
  <c r="N34" i="8"/>
  <c r="M34" i="8"/>
  <c r="Q33" i="8"/>
  <c r="P33" i="8"/>
  <c r="O33" i="8"/>
  <c r="N33" i="8"/>
  <c r="M33" i="8"/>
  <c r="Q32" i="8"/>
  <c r="P32" i="8"/>
  <c r="O32" i="8"/>
  <c r="N32" i="8"/>
  <c r="M32" i="8"/>
  <c r="Q31" i="8"/>
  <c r="P31" i="8"/>
  <c r="O31" i="8"/>
  <c r="N31" i="8"/>
  <c r="M31" i="8"/>
  <c r="Q30" i="8"/>
  <c r="P30" i="8"/>
  <c r="O30" i="8"/>
  <c r="N30" i="8"/>
  <c r="M30" i="8"/>
  <c r="B30" i="8"/>
  <c r="B31" i="8"/>
  <c r="B32" i="8"/>
  <c r="B33" i="8"/>
  <c r="B34" i="8"/>
  <c r="B35" i="8"/>
  <c r="B36" i="8"/>
  <c r="B37" i="8"/>
  <c r="B38" i="8"/>
  <c r="B39" i="8"/>
  <c r="B40" i="8"/>
  <c r="B41" i="8"/>
  <c r="B42" i="8"/>
  <c r="B43" i="8"/>
  <c r="B44" i="8"/>
  <c r="B45" i="8"/>
  <c r="B46" i="8"/>
  <c r="B47" i="8"/>
  <c r="B48" i="8"/>
  <c r="Q29" i="8"/>
  <c r="P29" i="8"/>
  <c r="O29" i="8"/>
  <c r="N29" i="8"/>
  <c r="M29" i="8"/>
  <c r="F28" i="8"/>
  <c r="G28" i="8"/>
  <c r="H28" i="8"/>
  <c r="I28" i="8"/>
  <c r="J28" i="8"/>
  <c r="Q24" i="8"/>
  <c r="P24" i="8"/>
  <c r="O24" i="8"/>
  <c r="N24" i="8"/>
  <c r="M24" i="8"/>
  <c r="Q23" i="8"/>
  <c r="P23" i="8"/>
  <c r="O23" i="8"/>
  <c r="N23" i="8"/>
  <c r="M23" i="8"/>
  <c r="Q22" i="8"/>
  <c r="P22" i="8"/>
  <c r="O22" i="8"/>
  <c r="N22" i="8"/>
  <c r="M22" i="8"/>
  <c r="Q21" i="8"/>
  <c r="P21" i="8"/>
  <c r="O21" i="8"/>
  <c r="N21" i="8"/>
  <c r="M21" i="8"/>
  <c r="Q20" i="8"/>
  <c r="P20" i="8"/>
  <c r="O20" i="8"/>
  <c r="N20" i="8"/>
  <c r="M20" i="8"/>
  <c r="Q19" i="8"/>
  <c r="P19" i="8"/>
  <c r="O19" i="8"/>
  <c r="N19" i="8"/>
  <c r="M19" i="8"/>
  <c r="Q18" i="8"/>
  <c r="P18" i="8"/>
  <c r="O18" i="8"/>
  <c r="N18" i="8"/>
  <c r="M18" i="8"/>
  <c r="Q17" i="8"/>
  <c r="P17" i="8"/>
  <c r="O17" i="8"/>
  <c r="N17" i="8"/>
  <c r="M17" i="8"/>
  <c r="Q16" i="8"/>
  <c r="P16" i="8"/>
  <c r="O16" i="8"/>
  <c r="N16" i="8"/>
  <c r="M16" i="8"/>
  <c r="Q15" i="8"/>
  <c r="P15" i="8"/>
  <c r="O15" i="8"/>
  <c r="N15" i="8"/>
  <c r="M15" i="8"/>
  <c r="Q14" i="8"/>
  <c r="P14" i="8"/>
  <c r="O14" i="8"/>
  <c r="N14" i="8"/>
  <c r="M14" i="8"/>
  <c r="Q13" i="8"/>
  <c r="P13" i="8"/>
  <c r="O13" i="8"/>
  <c r="N13" i="8"/>
  <c r="M13" i="8"/>
  <c r="Q12" i="8"/>
  <c r="P12" i="8"/>
  <c r="O12" i="8"/>
  <c r="N12" i="8"/>
  <c r="M12" i="8"/>
  <c r="Q11" i="8"/>
  <c r="P11" i="8"/>
  <c r="O11" i="8"/>
  <c r="N11" i="8"/>
  <c r="M11" i="8"/>
  <c r="Q10" i="8"/>
  <c r="P10" i="8"/>
  <c r="O10" i="8"/>
  <c r="N10" i="8"/>
  <c r="M10" i="8"/>
  <c r="Q9" i="8"/>
  <c r="P9" i="8"/>
  <c r="O9" i="8"/>
  <c r="N9" i="8"/>
  <c r="M9" i="8"/>
  <c r="Q8" i="8"/>
  <c r="P8" i="8"/>
  <c r="O8" i="8"/>
  <c r="N8" i="8"/>
  <c r="M8" i="8"/>
  <c r="Q7" i="8"/>
  <c r="P7" i="8"/>
  <c r="O7" i="8"/>
  <c r="N7" i="8"/>
  <c r="M7" i="8"/>
  <c r="Q6" i="8"/>
  <c r="P6" i="8"/>
  <c r="O6" i="8"/>
  <c r="N6" i="8"/>
  <c r="M6" i="8"/>
  <c r="B6" i="8"/>
  <c r="B7" i="8"/>
  <c r="B8" i="8"/>
  <c r="B9" i="8"/>
  <c r="B10" i="8"/>
  <c r="B11" i="8"/>
  <c r="B12" i="8"/>
  <c r="B13" i="8"/>
  <c r="B14" i="8"/>
  <c r="B15" i="8"/>
  <c r="B16" i="8"/>
  <c r="B17" i="8"/>
  <c r="B18" i="8"/>
  <c r="B19" i="8"/>
  <c r="B20" i="8"/>
  <c r="B21" i="8"/>
  <c r="B22" i="8"/>
  <c r="B23" i="8"/>
  <c r="B24" i="8"/>
  <c r="Q5" i="8"/>
  <c r="P5" i="8"/>
  <c r="O5" i="8"/>
  <c r="N5" i="8"/>
  <c r="M5" i="8"/>
  <c r="F4" i="8"/>
  <c r="G4" i="8"/>
  <c r="H4" i="8"/>
  <c r="I4" i="8"/>
  <c r="J4" i="8"/>
  <c r="R6" i="8"/>
  <c r="S6" i="8"/>
  <c r="Q5" i="3"/>
  <c r="R7" i="8"/>
  <c r="S7" i="8"/>
  <c r="Q6" i="3"/>
  <c r="R21" i="8"/>
  <c r="S21" i="8"/>
  <c r="Q20" i="3"/>
  <c r="R15" i="8"/>
  <c r="S15" i="8"/>
  <c r="Q14" i="3"/>
  <c r="R19" i="8"/>
  <c r="S19" i="8"/>
  <c r="Q18" i="3"/>
  <c r="R23" i="8"/>
  <c r="S23" i="8"/>
  <c r="Q22" i="3"/>
  <c r="R5" i="8"/>
  <c r="S5" i="8"/>
  <c r="Q4" i="3"/>
  <c r="R8" i="8"/>
  <c r="S8" i="8"/>
  <c r="Q7" i="3"/>
  <c r="R12" i="8"/>
  <c r="S12" i="8"/>
  <c r="Q11" i="3"/>
  <c r="R16" i="8"/>
  <c r="S16" i="8"/>
  <c r="Q15" i="3"/>
  <c r="R20" i="8"/>
  <c r="S20" i="8"/>
  <c r="Q19" i="3"/>
  <c r="R24" i="8"/>
  <c r="S24" i="8"/>
  <c r="Q23" i="3"/>
  <c r="R30" i="8"/>
  <c r="S30" i="8"/>
  <c r="R5" i="3"/>
  <c r="R32" i="8"/>
  <c r="S32" i="8"/>
  <c r="R7" i="3"/>
  <c r="R34" i="8"/>
  <c r="S34" i="8"/>
  <c r="R36" i="8"/>
  <c r="S36" i="8"/>
  <c r="R11" i="3"/>
  <c r="R38" i="8"/>
  <c r="S38" i="8"/>
  <c r="R13" i="3"/>
  <c r="R40" i="8"/>
  <c r="S40" i="8"/>
  <c r="R15" i="3"/>
  <c r="R42" i="8"/>
  <c r="S42" i="8"/>
  <c r="R17" i="3"/>
  <c r="R44" i="8"/>
  <c r="S44" i="8"/>
  <c r="R19" i="3"/>
  <c r="R13" i="8"/>
  <c r="S13" i="8"/>
  <c r="Q12" i="3"/>
  <c r="R9" i="8"/>
  <c r="S9" i="8"/>
  <c r="R17" i="8"/>
  <c r="S17" i="8"/>
  <c r="Q16" i="3"/>
  <c r="R10" i="8"/>
  <c r="S10" i="8"/>
  <c r="R14" i="8"/>
  <c r="S14" i="8"/>
  <c r="Q13" i="3"/>
  <c r="S13" i="3"/>
  <c r="T13" i="3"/>
  <c r="R18" i="8"/>
  <c r="S18" i="8"/>
  <c r="Q17" i="3"/>
  <c r="R22" i="8"/>
  <c r="S22" i="8"/>
  <c r="Q21" i="3"/>
  <c r="R29" i="8"/>
  <c r="S29" i="8"/>
  <c r="R4" i="3"/>
  <c r="R31" i="8"/>
  <c r="S31" i="8"/>
  <c r="R6" i="3"/>
  <c r="R33" i="8"/>
  <c r="S33" i="8"/>
  <c r="R35" i="8"/>
  <c r="S35" i="8"/>
  <c r="R10" i="3"/>
  <c r="R37" i="8"/>
  <c r="S37" i="8"/>
  <c r="R12" i="3"/>
  <c r="R39" i="8"/>
  <c r="S39" i="8"/>
  <c r="R14" i="3"/>
  <c r="R41" i="8"/>
  <c r="S41" i="8"/>
  <c r="R16" i="3"/>
  <c r="R43" i="8"/>
  <c r="S43" i="8"/>
  <c r="R18" i="3"/>
  <c r="R45" i="8"/>
  <c r="S45" i="8"/>
  <c r="R20" i="3"/>
  <c r="R11" i="8"/>
  <c r="S11" i="8"/>
  <c r="Q10" i="3"/>
  <c r="R46" i="8"/>
  <c r="S46" i="8"/>
  <c r="R21" i="3"/>
  <c r="R47" i="8"/>
  <c r="S47" i="8"/>
  <c r="R22" i="3"/>
  <c r="R48" i="8"/>
  <c r="S48" i="8"/>
  <c r="R23" i="3"/>
  <c r="W23" i="3"/>
  <c r="W22" i="3"/>
  <c r="W21" i="3"/>
  <c r="W20" i="3"/>
  <c r="W19" i="3"/>
  <c r="W18" i="3"/>
  <c r="W17" i="3"/>
  <c r="W16" i="3"/>
  <c r="W15" i="3"/>
  <c r="W14" i="3"/>
  <c r="W13" i="3"/>
  <c r="W12" i="3"/>
  <c r="W11" i="3"/>
  <c r="W10" i="3"/>
  <c r="W7" i="3"/>
  <c r="W6" i="3"/>
  <c r="W5" i="3"/>
  <c r="W4" i="3"/>
  <c r="Q8" i="3"/>
  <c r="Q9" i="3"/>
  <c r="R9" i="3"/>
  <c r="R8" i="3"/>
  <c r="S11" i="3"/>
  <c r="T11" i="3"/>
  <c r="S17" i="3"/>
  <c r="T17" i="3"/>
  <c r="S22" i="3"/>
  <c r="T22" i="3"/>
  <c r="S10" i="3"/>
  <c r="T10" i="3"/>
  <c r="S16" i="3"/>
  <c r="T16" i="3"/>
  <c r="S21" i="3"/>
  <c r="T21" i="3"/>
  <c r="S19" i="3"/>
  <c r="T19" i="3"/>
  <c r="S7" i="3"/>
  <c r="T7" i="3"/>
  <c r="S15" i="3"/>
  <c r="T15" i="3"/>
  <c r="S4" i="3"/>
  <c r="T4" i="3"/>
  <c r="S18" i="3"/>
  <c r="T18" i="3"/>
  <c r="S14" i="3"/>
  <c r="T14" i="3"/>
  <c r="S6" i="3"/>
  <c r="T6" i="3"/>
  <c r="S12" i="3"/>
  <c r="T12" i="3"/>
  <c r="S23" i="3"/>
  <c r="T23" i="3"/>
  <c r="S20" i="3"/>
  <c r="T20" i="3"/>
  <c r="S5" i="3"/>
  <c r="T5" i="3"/>
  <c r="S9" i="3"/>
  <c r="S8" i="3"/>
  <c r="Y4" i="3"/>
  <c r="Z4" i="3"/>
  <c r="Y23" i="3"/>
  <c r="Z23" i="3"/>
  <c r="Y22" i="3"/>
  <c r="Z22" i="3"/>
  <c r="Y21" i="3"/>
  <c r="Z21" i="3"/>
  <c r="Y20" i="3"/>
  <c r="Z20" i="3"/>
  <c r="Y19" i="3"/>
  <c r="Z19" i="3"/>
  <c r="Y18" i="3"/>
  <c r="Z18" i="3"/>
  <c r="Y17" i="3"/>
  <c r="Z17" i="3"/>
  <c r="Y16" i="3"/>
  <c r="Z16" i="3"/>
  <c r="Y15" i="3"/>
  <c r="Z15" i="3"/>
  <c r="Y14" i="3"/>
  <c r="Z14" i="3"/>
  <c r="Y13" i="3"/>
  <c r="Z13" i="3"/>
  <c r="Y12" i="3"/>
  <c r="Z12" i="3"/>
  <c r="Y11" i="3"/>
  <c r="Z11" i="3"/>
  <c r="Y10" i="3"/>
  <c r="Z10" i="3"/>
  <c r="Y7" i="3"/>
  <c r="Z7" i="3"/>
  <c r="Y6" i="3"/>
  <c r="Z6" i="3"/>
  <c r="Y5" i="3"/>
  <c r="Z5" i="3"/>
  <c r="Y8" i="3"/>
  <c r="Z8" i="3"/>
  <c r="T8" i="3"/>
  <c r="T9" i="3"/>
  <c r="Y9" i="3"/>
  <c r="Z9" i="3"/>
</calcChain>
</file>

<file path=xl/sharedStrings.xml><?xml version="1.0" encoding="utf-8"?>
<sst xmlns="http://schemas.openxmlformats.org/spreadsheetml/2006/main" count="825" uniqueCount="386">
  <si>
    <t>Doküman Hakkında</t>
  </si>
  <si>
    <t>Genel</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</si>
  <si>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belirlenmesi, değerlendirilmesi, riske yönelik alınacak kararların belirlenmesi ve risklerin izlenmesi için oluşturulmuştur.</t>
  </si>
  <si>
    <t>Doküman Kontrol</t>
  </si>
  <si>
    <t>Açıklama</t>
  </si>
  <si>
    <t>Genel Bilgiler</t>
  </si>
  <si>
    <t>Versiyon:</t>
  </si>
  <si>
    <t>Dokümanın versiyonunu ifade eder.</t>
  </si>
  <si>
    <t>Versiyon Tarihi:</t>
  </si>
  <si>
    <t xml:space="preserve">Son versiyonun düzenlenme tarihini ifade eder. </t>
  </si>
  <si>
    <t>Revizyonlar (*)</t>
  </si>
  <si>
    <t>Versiyon</t>
  </si>
  <si>
    <t>Revizyon Tarihi</t>
  </si>
  <si>
    <t>Değişiklik Açıklaması</t>
  </si>
  <si>
    <t>Düzenleyen</t>
  </si>
  <si>
    <r>
      <rPr>
        <sz val="10"/>
        <color rgb="FFC00000"/>
        <rFont val="Georgia"/>
        <family val="1"/>
        <charset val="162"/>
      </rPr>
      <t xml:space="preserve">(*) </t>
    </r>
    <r>
      <rPr>
        <sz val="10"/>
        <color theme="1"/>
        <rFont val="Georgia"/>
        <family val="1"/>
        <charset val="162"/>
      </rPr>
      <t xml:space="preserve">Versiyon geçmişini ifade eder. Bu bölüme dokümana ilişkin yapılan revizyon değişiklikleri versiyon numarası, revizyon tarihi ve değişiklik açıklamaları ile beraber olacak şekilde dokümante edilir. </t>
    </r>
  </si>
  <si>
    <r>
      <t xml:space="preserve">[1.0] </t>
    </r>
    <r>
      <rPr>
        <i/>
        <sz val="10"/>
        <color theme="1"/>
        <rFont val="Georgia"/>
        <family val="1"/>
        <charset val="162"/>
      </rPr>
      <t>(örnek gösterim)</t>
    </r>
  </si>
  <si>
    <t>Dağıtım &amp; Onaylar (**)</t>
  </si>
  <si>
    <t>Onay Tarihi</t>
  </si>
  <si>
    <r>
      <rPr>
        <sz val="10"/>
        <color rgb="FFC00000"/>
        <rFont val="Georgia"/>
        <family val="1"/>
        <charset val="162"/>
      </rPr>
      <t>(**)</t>
    </r>
    <r>
      <rPr>
        <sz val="10"/>
        <color theme="1"/>
        <rFont val="Georgia"/>
        <family val="1"/>
        <charset val="162"/>
      </rPr>
      <t xml:space="preserve"> Versiyon geçmişini ifade eder. Bu bölüme dokümana ilişkin yapılan revizyon değişiklikleri versiyon numarası, revizyon tarihi ve değişiklik açıklamaları ve onay tarihi ile beraber olacak şekilde dokümante edilir. </t>
    </r>
  </si>
  <si>
    <t>Tanımlamalar</t>
  </si>
  <si>
    <t>Stratejik Amaç ve Hedefler</t>
  </si>
  <si>
    <t>Stratejik Amaç No.</t>
  </si>
  <si>
    <t>Kurumun stratejik planında yer alan amacın numarasını ifade eder.</t>
  </si>
  <si>
    <t>Stratejik Amaç Tanımı</t>
  </si>
  <si>
    <t xml:space="preserve">Kurumun "Nereye ulaşmak istiyoruz?" sorusuna verdiği cevabı ifade eder. </t>
  </si>
  <si>
    <t>Stratejik Hedef No.</t>
  </si>
  <si>
    <t>Kurumun stratejik planında yer alan hedefin numarasını ifade eder.</t>
  </si>
  <si>
    <t>Stratejik Hedef Tanımı</t>
  </si>
  <si>
    <t>Amaçların gerçekleştirilmesine yönelik öngörülen çıktı ve sonuçları tanımlanmış bir zaman dilimi içerisinde nitelik ve nicelik olarak ifade eder.</t>
  </si>
  <si>
    <t>Risklerin Belirlenmesi</t>
  </si>
  <si>
    <t>Risk No</t>
  </si>
  <si>
    <t>Kurum stratejik planında yer alan hedefine yönelik tanımlanan riskin numarasını ifade eder.</t>
  </si>
  <si>
    <t>Risk Güncellik Durumu</t>
  </si>
  <si>
    <t xml:space="preserve">Riskin güncel olup olmadığı veya herhangi bir değişikliğe uğrayıp uğramadığını belirtir. "Güncel, Güncel Değil, Değişti" kategorileri ile takip sağlanır. </t>
  </si>
  <si>
    <t>Risk Evreni</t>
  </si>
  <si>
    <t>Belirlenecek risklerin hangi kategorilerde değerlendirileceğini ifade eder. Dış risk ve kurum içinde yönetilebilecek risk olmak üzere 2 odakta değerlendirilir. Riskler kurumun belirlediği alt kategorilerde (uyum, finansal vb.) detaylandırılabilir.</t>
  </si>
  <si>
    <t>Risk Tanımı (Ana kök neden ve etkiyi içerecek şekilde)</t>
  </si>
  <si>
    <t>Kurumların stratejik amaç ve hedeflerine ulaşmalarını etkileyebilecek olayları veya durumları ifade eder. 
Tanım yapılırken kök nedenler ve riskin etkisi düşünülerek tanımlama yapılmalı, risk, kök neden ve etkiyi birlikte içermelidir. 
Ana kök neden: Riske neden olan başlıca etkeni ifade eder.
Etki: Riskin gerçekleşmesi durumunda kurum üzerinde yaratacağı olumlu ya da olumsuz sonuçları ifade eder.</t>
  </si>
  <si>
    <t>Alt Kök Nedenler</t>
  </si>
  <si>
    <t xml:space="preserve">Risk tanımında yer alan ana kök nedene ilişkin ayrıntılı bilgiye yer verilir, ana kök neden alt kök nedenler olarak detaylandırılır. </t>
  </si>
  <si>
    <t>Varsa İlgili Fırsatlar</t>
  </si>
  <si>
    <t>Belirlenen riskin kurum için fırsat boyutunun da olması durumunda bu fırsatların ne olduğu ifade edilir.</t>
  </si>
  <si>
    <t>Risk İştahı</t>
  </si>
  <si>
    <t xml:space="preserve">Hedefe yönelik kurumun almak istediği en yüksek risk düzeyini ifade eder. Risk iştahı  "Yüksek", "Orta" veya "Düşük" olarak belirlenir. </t>
  </si>
  <si>
    <t>Belirlenme Tarihi</t>
  </si>
  <si>
    <t>İlgili riskin hangi tarihte belirlendiğini ifade eder.</t>
  </si>
  <si>
    <t>Risklerin Değerlendirilmesi</t>
  </si>
  <si>
    <t>Etki</t>
  </si>
  <si>
    <t>Öngörülen riskin gerçekleşmesi halinde bağlı olduğu hedefe ve kuruma etkisinin ÇOK YÜKSEK (5) / YÜKSEK (4)/ ORTA (3)/ DÜŞÜK (2)/ ÇOK DÜŞÜK (1) olarak değerlendirildiği alandır.</t>
  </si>
  <si>
    <t>Olasılık</t>
  </si>
  <si>
    <t>Öngörülen riskin gerçekleşme ihtimalinin NEREDEYSE KESİN (5)/ YÜKSEK OLASILIK (4)/ OLASI (3)/ ZAYIF OLASILIK (2)/ ÇOK DÜŞÜK OLASILIK (1) olarak değerlendirildiği alandır.</t>
  </si>
  <si>
    <t>Doğal Risk Puanı</t>
  </si>
  <si>
    <t xml:space="preserve">Doğal risk, kurum tarafından riske yönelik herhangi bir risk yönetimi faaliyeti uygulanmadan önceki risk seviyesidir. Doğal risk puanı, etki ve olasılık seviyelerinin çarpımı ile hesaplanır. </t>
  </si>
  <si>
    <t>Doğal Risk Seviyesi</t>
  </si>
  <si>
    <t>Hesaplanan doğal risk puanının "ÇOK YÜKSEK", "YÜKSEK", "ORTA", "DÜŞÜK" veya "ÇOK DÜŞÜK" olmak üzere sınıflandırılmasıdır.</t>
  </si>
  <si>
    <t>Mevcut Risk Yönetimi Faaliyetleri</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</si>
  <si>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</si>
  <si>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Mevcut Risk Yönetimi Faaliyetlerinin Yeterliliği</t>
  </si>
  <si>
    <t>Kurumlar tarafından uygulanan mevcut risk yönetimi faaliyetlerinin ne ölçüde etkin ve yeterli olduğuna ilişkin tanımlamadır. 
"Yeterli", "Kısmen Yeterli", "Zayıf" ve "Yeterli Değil" olarak sınıflandırılmaktadır.</t>
  </si>
  <si>
    <t>Mevcut Risk Yönetimi Faaliyetlerinin Yeterlilik Katsayısı</t>
  </si>
  <si>
    <t>Katsayılar aşağıdaki şekilde sınıflandırılmaktadır:
Yeterli - katsayısı: 0.1
Kısmen Yeterli - katsayısı: 0.4 
Zayıf - katsayısı: 0.8
Yeterli Değil - katsayısı: 1</t>
  </si>
  <si>
    <t>Mevcut Risk Yönetimi Faaliyetleri Riskin Etkisini Mi Olasılığını Mı Düşürmekte?</t>
  </si>
  <si>
    <t xml:space="preserve">Mevcut risk yönetimi faaliyetlerinin riskin etkisini mi yoksa olasığını mı düşürdüğüne ilişkin (ikisi birlikte de olabilir) sınıflama yapılmasıdır. </t>
  </si>
  <si>
    <t>Artık Risk Puanı</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</si>
  <si>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</si>
  <si>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Artık Risk Seviyesi (Sonuç)</t>
  </si>
  <si>
    <t>Hesaplanan artık risk puanının"ÇOK YÜKSEK", "YÜKSEK", "ORTA", "DÜŞÜK" veya "ÇOK DÜŞÜK" olmak üzere sınıflandırılmasıdır.</t>
  </si>
  <si>
    <t>Öncü Risk Göstergesi (ÖRG)</t>
  </si>
  <si>
    <t>Kurumun stratejik amaç ve hedeflerine ulaşmasını önemli ölçüde etkileyebilecek "ÇOK YÜKSEK" ve "YÜKSEK" seviyeli risklerin takibinde kullanılan göstergeleri ifade eder.</t>
  </si>
  <si>
    <t>ÖRG Sorumlusu</t>
  </si>
  <si>
    <t xml:space="preserve">Öncü risk göstergesini veya bu göstergeyi hesaplamada kullanılacak veriyi sağlayacak birimdir. </t>
  </si>
  <si>
    <t>ÖRG Hedefi</t>
  </si>
  <si>
    <t>Kullanılan ÖRG'ye yönelik tanımlanan hedefi ifade eder.</t>
  </si>
  <si>
    <t>ÖRG Raporlama Periyodu</t>
  </si>
  <si>
    <t xml:space="preserve">Tanımlanan ÖRG'nin hangi periyotta ilgili yöneticilere raporlanacağını ifade eder. </t>
  </si>
  <si>
    <t>ÖRG Sapması Durumunda Gerçekleştirilecek Faaliyet</t>
  </si>
  <si>
    <t>Tanımlanan ÖRG'ye yönelik sapma olması durumunda uygulanacak faaliyeti ifade eder.</t>
  </si>
  <si>
    <t>Riske Yönelik Alınacak Kararların Belirlenmesi</t>
  </si>
  <si>
    <t>Riske Yönelik Alınacak Karar</t>
  </si>
  <si>
    <t xml:space="preserve">Riske yönelik alınacak kararlar "RİSKİ KABUL ETMEK", "RİSKTEN KAÇINMAK", "RİSKİ DEVRETMEK" veya "RİSKİ AZALTMAK" olarak ifade edilir. </t>
  </si>
  <si>
    <t>İlave Risk Yönetim Faaliyeti</t>
  </si>
  <si>
    <t>Riske yönelik belirlenen azaltma kararı doğrultusunda alınacak önlemleri / yapılacak çalışmaları ifade eder.</t>
  </si>
  <si>
    <t>Faaliyet Sorumluları</t>
  </si>
  <si>
    <t xml:space="preserve">Risklere yönelik alınan kararlar doğrultusunda belirlenen gerekli faaliyetlerin gerçekleştirilmesinden sorumlu birim ve yöneticileri ifade eder. </t>
  </si>
  <si>
    <t>Faaliyet Başlangıç Tarihi</t>
  </si>
  <si>
    <t>Gerçekleştirilecek faaliyetin planlanan başlangıç tarihidir.</t>
  </si>
  <si>
    <t>Faaliyet Tamamlanma Tarihi</t>
  </si>
  <si>
    <t>Gerçekleştirilecek faaliyetin planlanan tamamlanma tarihidir.</t>
  </si>
  <si>
    <t>İlave Risk Yönetim Faaliyetlerin Takip Edilmesi</t>
  </si>
  <si>
    <t>İlave Risk Yönetim Faaliyet Durumu</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</si>
  <si>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</si>
  <si>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Açıklama / Revize</t>
  </si>
  <si>
    <t xml:space="preserve">İlave faaliyet gerçekleşme durumuna ilişkin açıklamalar ile faaliyet durumundaki revizelere (varsa) ilişkin açıklamaları ifade eder. </t>
  </si>
  <si>
    <t>Revize Faaliyet Tarihi</t>
  </si>
  <si>
    <t>İlave faaliyet tarihinin belirlenmesini takiben, ilgili faaliyete yönelik tarih güncellemesi ihtiyacı olması durumunda güncellenen tarihi ifade eder.</t>
  </si>
  <si>
    <t>Risklerin İzlenmesi</t>
  </si>
  <si>
    <t>Doğal Risk Seviyesi Değişti mi?</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</si>
  <si>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</si>
  <si>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 xml:space="preserve">Mevcut Risk Yönetimi Faaliyetleri Değişti mi? </t>
  </si>
  <si>
    <t>Doğal riski yönetmeye yönelik olarak kurum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</si>
  <si>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Artık Risk Seviyesi Değişti mi?</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</si>
  <si>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</si>
  <si>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Değişim Nedenleri</t>
  </si>
  <si>
    <t xml:space="preserve">Doğal risk kategorisinde veya artık risk kategorisinde bir değişiklik olması durumunda değişikliğin nedenlerinin açıklandığı alandır. </t>
  </si>
  <si>
    <t>Yeni Doğal Risk Seviyesi</t>
  </si>
  <si>
    <t>Doğal risk kategorisinin değişmesi durumunda yeni doğal risk kategorisini ifade eder.</t>
  </si>
  <si>
    <t>Yeni Artık Seviyesi</t>
  </si>
  <si>
    <t>Artık risk kategorisinin değişmesi durumunda yeni artık risk kategorisini ifade eder.</t>
  </si>
  <si>
    <t>Değişen Risk Seviyesine İstinaden Yeni/İlave Faaliyet Tanımlaması Gerekli mi?</t>
  </si>
  <si>
    <t>Doğal veya artık risk kategorisinin değişmesi durumunda kurumun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</si>
  <si>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RİSK KAYIT VE İLAVE RİSK YÖNETİM FAALİYETİ TAKİP FORMU</t>
  </si>
  <si>
    <t xml:space="preserve"> Stratejik Hedef No.</t>
  </si>
  <si>
    <t xml:space="preserve"> Stratejik Hedef Tanımı</t>
  </si>
  <si>
    <t>Risk No.</t>
  </si>
  <si>
    <t>Belirleme Tarihi</t>
  </si>
  <si>
    <t>Artık Risk Seviyesi 
(Sonuç)</t>
  </si>
  <si>
    <t>Faaliyet Başlangış Tarihi</t>
  </si>
  <si>
    <t>Faaliyet Durumu</t>
  </si>
  <si>
    <t>Değişen Risk Seviyelerine İstinaden Yeni/İlave Faaliyet Tanımlaması Gerekli mi?</t>
  </si>
  <si>
    <t>A1</t>
  </si>
  <si>
    <t>Kaliteyi Önceleyen Öğrenci Merkezli Eğitim Anlayışıyla Rekabet Edebilir Bireyler
Yetiştirmek</t>
  </si>
  <si>
    <t>H1.1</t>
  </si>
  <si>
    <t>Eğitim-Öğretim Faaliyetleri İçin Üniversitemizin Fiziksel ve Akademik Altyapısını
Güçlendirmek</t>
  </si>
  <si>
    <t>R1</t>
  </si>
  <si>
    <t>Güncel</t>
  </si>
  <si>
    <t xml:space="preserve">İç Risk (Finansal Risk) </t>
  </si>
  <si>
    <t>İnsan kaynağı, fiziki altyapı ve donanım gereksiniminin karşılanmaması, talep edilenden daha fazla öğrenci kontenjanının onaylanması, görevden ayrılan öğretim elemanı sayısının göreve başlayandan fazla olması</t>
  </si>
  <si>
    <t xml:space="preserve">Bütçe kısıtlamaları nedeniyle fiziki alanların altyapı ve donanımın genişletilememesi, kurumun çalışma ortamının öğretim elemanları için uygun olmaması. </t>
  </si>
  <si>
    <t>Tehdit</t>
  </si>
  <si>
    <t>Yüksek</t>
  </si>
  <si>
    <t>2025</t>
  </si>
  <si>
    <t>Öğretim elemanı sayısının arttırılmasına yönelik çalışmalar yapılması, kurumun bütçeden daha fazla pay alması için çalışmalar yapılması, talep edilenden daha fazla öğrencinin onaylanmaması için gerekli başvuruların yapılması.</t>
  </si>
  <si>
    <t>Kısmen Yeterli</t>
  </si>
  <si>
    <t>Etki ve Olasılık</t>
  </si>
  <si>
    <t>Ayrılan bütçenin yetersiz olması</t>
  </si>
  <si>
    <t>Birim Yöneticileri</t>
  </si>
  <si>
    <t>Bütçe kazandırma faaliyetleri yapmak</t>
  </si>
  <si>
    <t>6 aylık</t>
  </si>
  <si>
    <t>Süreci kontrol altına
 almak amacıyla gerekli izleme yapılır.</t>
  </si>
  <si>
    <t>Riski Azaltmak</t>
  </si>
  <si>
    <t>Dış finansman kaynaklı proje
 faaliyetlerinin artırılması,
 üniversite öz gelirlerinin artırılması
 ve bütçe tekliflerinin rasyonel
 oluşturulması amacıyla bütçe planlama
 toplantılarına devam edilmesi.</t>
  </si>
  <si>
    <t>Tüm Akademik ve
 İdari Birim Yöneticileri</t>
  </si>
  <si>
    <t>İlave Risk Yönetimi Faalieti Planlandı</t>
  </si>
  <si>
    <t>Değişmedi</t>
  </si>
  <si>
    <t>H1.2</t>
  </si>
  <si>
    <t>Uluslararası Standartlarda Üniversitemizin Eğitim ve Öğretim Programlarını İyileştirmek</t>
  </si>
  <si>
    <t>R2</t>
  </si>
  <si>
    <t>İç Risk (Operasyonel Risk)</t>
  </si>
  <si>
    <t>Öğrenci tercihlerine göre doluluk oranlarının değişiklik göstermesi, Akreditasyon kuruluşlarının değerlendirme kriterlerini sık
güncellemesi</t>
  </si>
  <si>
    <t xml:space="preserve"> Öğrenci talebinin artması, 
eğitim kapasitesinin genişlemesi, eğitim kalitesi alanında dış gelişmelerin ve kriterlerin hızlı değişmesi
 </t>
  </si>
  <si>
    <t>Fırsat</t>
  </si>
  <si>
    <t>Bölüm tanıtım etkinliklerinin (basılı ve dijital kanallar yoluyla) düzenlenmesi, Akreditasyon kuruluşlarının değerlendirme kriterlerinin izlenemesi</t>
  </si>
  <si>
    <t>Yeterli Değil</t>
  </si>
  <si>
    <t>Kontejan taleplerinin 
arttırılması</t>
  </si>
  <si>
    <t>Kontenjan taleplerinin 
dengeli arttırılmaması amacıyla gerekli süreçlerin yürütülmesi</t>
  </si>
  <si>
    <t xml:space="preserve">üniversitemize 
yaratacağı olumsuz durumlara karşı planlamalar oluşturulması </t>
  </si>
  <si>
    <t>Öğrenci İşleri Daire 
Bşkanlığı, Akademik Birim
 Yöneticileri</t>
  </si>
  <si>
    <t>H1.3</t>
  </si>
  <si>
    <t>Çağın Gerektirdiği Disiplinlerarası/Çok Disiplinli Eğitim ve Öğretimi Güçlendirmek</t>
  </si>
  <si>
    <t>R3</t>
  </si>
  <si>
    <t>İç Risk (İtibar Riski)</t>
  </si>
  <si>
    <t>Öğrencilerin Yan Dal ve Çift Ana dala talep göstermemesi, Öğrenci başarısının düşmesi</t>
  </si>
  <si>
    <t>Öğrencilerin Yan Dal ve Çift Ana Dal konusunda yeteri kadar bilgi sahibi olmaması, Öğrencilerin teşvik edilmemesi, öğrenci başarı seviyesinin düşüklüğü</t>
  </si>
  <si>
    <t>Orta</t>
  </si>
  <si>
    <t>Yan Dal / Çift Ana Dal konusunda bilgilendirme ve teşvik edici çalışmalar yapılması, bölümler arasında işbirliğinin arttıtılması</t>
  </si>
  <si>
    <t xml:space="preserve"> Mezuniyet 
oranının düşük olması</t>
  </si>
  <si>
    <t>Çiftanadal ve Yandal
 mezuniyet oranını 
arttırmak</t>
  </si>
  <si>
    <t>ÇAP ve YANDAL programlarının
 özendirilmesi, YANDAL programlarının 
güncellenmesi</t>
  </si>
  <si>
    <t>Öğrenci İşleri Daire
 Başkanlığı,
Akademik Birimler</t>
  </si>
  <si>
    <t>H1.4</t>
  </si>
  <si>
    <t>Öğrencilere Yönelik Teşvik, Rehberlik ve Danışmanlık Hizmetlerini Geliştirmek</t>
  </si>
  <si>
    <t>R4</t>
  </si>
  <si>
    <t>Akademik insan kaynağının sayısal yetersizliği</t>
  </si>
  <si>
    <t>Akademik ve idari insan kaynağı başına düşen öğrenci sayısının fazla olması. *Birimimizde akademik ve idari insan kaynağı ihtiyacı bulunması *Akademik insan kaynağının danışmanlık ve ders yükünün fazlalığı. *YÖK tarafından talep edilenden daha fazla öğrenci kabulü yapılması.</t>
  </si>
  <si>
    <t>Akademik ve idari insan kaynağına yönelik anket çalışması yapılması, insan kaynağı ihtiyacının giderilmesi, bireysel farklılıkları dikkate alan rehberlik ve danışmanlık çalışması planlanması, öğrencilere ve akademik personele danışmanlık ve rehberlik beklentileri konusunda anket çalışması yapılması.</t>
  </si>
  <si>
    <t>Yeterli</t>
  </si>
  <si>
    <t>Akademik insan kaynağının
 sayıca az olması</t>
  </si>
  <si>
    <t>Öğretim elemanı
 istihdam etmek</t>
  </si>
  <si>
    <t xml:space="preserve">Öğretim elemanı sayılarınının 
arttırılması </t>
  </si>
  <si>
    <t>Personel Daire 
Başkanılığı,
Akademik Birimler</t>
  </si>
  <si>
    <t>H1.5</t>
  </si>
  <si>
    <t>Dezavantajlı Öğrencilerin Eğitim Mekânlarına Erişebilirliğini ve Sosyokültürel Faaliyetlere Katılımını Artırmak</t>
  </si>
  <si>
    <t>R5</t>
  </si>
  <si>
    <t>Engelli bireylerin topluma uyum sağlamaya yönelik etkinliklerin yeterli olmaması</t>
  </si>
  <si>
    <t>Dezavantajlı gruplara yönelik ve/veya kapsayıcı faaliyet sayısı (her tür sosyal, kültürel, sportif ve eğitim faaliyetleri) ve bu faaliyetlere bireylerin erişebilirlikleri yeterli değildir.</t>
  </si>
  <si>
    <t>Dezavantajlı gruplarda yer alan bireylerin talep ve
beklentilerine yönelik durum tespiti yapılması</t>
  </si>
  <si>
    <t>Engelli bireylere dönük yapılan faaliyet sayısının az olması</t>
  </si>
  <si>
    <t xml:space="preserve">Engelli bireylere dönük faaliyet sayısının arttırılması
</t>
  </si>
  <si>
    <t>Engellilere dönük farklı etkinliklerin planlanması</t>
  </si>
  <si>
    <t xml:space="preserve">
Engelli Öğrenci Birimi Koordinatörlüğü</t>
  </si>
  <si>
    <t>A2</t>
  </si>
  <si>
    <t>Ar-Ge ve Proje Kültürünü Tabana Yayarak Nitelikli Bilgi ve Teknoloji Üretimine Katkıda Bulunmak</t>
  </si>
  <si>
    <t>H2.2</t>
  </si>
  <si>
    <t>Üniversitemizde Gerçekleştirilen Bilimsel Araştırma Proje Sayısını Artırmak</t>
  </si>
  <si>
    <t>R6</t>
  </si>
  <si>
    <t xml:space="preserve">Projelerin ilgili çağrı dönemlerine ilişkin bilgilendirmelerin yeterli düzeyde yapılmaması </t>
  </si>
  <si>
    <t>Dış kaynaklı projelere başvuru sayısı artırılmalıdır.</t>
  </si>
  <si>
    <t>Proje bilgilendirme toplantılarının sayısının arttırılması</t>
  </si>
  <si>
    <t xml:space="preserve">Proje başvuru sayısının az olması
</t>
  </si>
  <si>
    <t>Proje başvuru ve kabul sayısının arttırılması</t>
  </si>
  <si>
    <t>Proje bilgilendirme toplantı planlamasının yapılması</t>
  </si>
  <si>
    <t>Akademik Birim, Bilimsel Araştırma Projeleri Koordinasyon Birimi, TÜBİTAK Projeleri Koordinasyon Birimi
Akademik Birimler</t>
  </si>
  <si>
    <t>H2.3</t>
  </si>
  <si>
    <t>Üniversitemiz Akademik İnsan Kaynağının Araştırma Performansını İyileştirmek</t>
  </si>
  <si>
    <t>R7</t>
  </si>
  <si>
    <t>Yaşanabilecek olağanüstü küresel krizler (döviz kuru, pandemi vb.) nedeniyle proje başvurularının düşük olması</t>
  </si>
  <si>
    <t>Bilimsel araştırmalara ve çalışmalara katılan öğretim elemanı sayısının yetersiz olması.</t>
  </si>
  <si>
    <t>Bilimsel araştırmalara ve çalışmalara katılım teşvik edilmelidir.</t>
  </si>
  <si>
    <t>Zayıf</t>
  </si>
  <si>
    <t>Araştırma alt yapısınının 
yetersiz oluşu</t>
  </si>
  <si>
    <t>Araştırma alt 
yapısını
 güçlendirmek</t>
  </si>
  <si>
    <t>Süreci kontrol altına
 almak amacıyla gerekli izlemeler  yapılarak araştırma alanlarının artırılması</t>
  </si>
  <si>
    <t>Araştırmaya ayrılan bütçenin arttırılması,
 mevcut fırsatlar konusunda çalışanların 
bilgilendirilmesi, disiplinler arası ortak 
çalışmaların özendirilmesi</t>
  </si>
  <si>
    <t>Strateji Geliştime Daire 
Başkanlığı, Bölüm başkanlıkları
Personel Daire Başkanlığı</t>
  </si>
  <si>
    <t>H2.5</t>
  </si>
  <si>
    <t>Üniversite Adresli Yapılan Bilimsel Makale Sayısı ve Kalitesini Artırmak</t>
  </si>
  <si>
    <t>R8</t>
  </si>
  <si>
    <t>Dış Risk (Oporesyonel Risk)</t>
  </si>
  <si>
    <t xml:space="preserve">Yeterli sayıda öğretim elemanı istihdam edilememesi durumunda öğretim elemanlarının ders yükleri ve idari görevlerinin artması ihtimali </t>
  </si>
  <si>
    <t>İnsan kaynağı sayısının yetersizliği sebebiyle iş yükü fazla olması</t>
  </si>
  <si>
    <t>Öğretim elemanlarının iş birliği kurmasına yardımcı olabilecek desteklerin ve teşviklerin sağlanması</t>
  </si>
  <si>
    <t xml:space="preserve">Öğretim elemanlarının 
uluslararası iş birliği kurma
 konusunda  zorluk çekmesi </t>
  </si>
  <si>
    <t>Destek ve teşvik
 sağlamak</t>
  </si>
  <si>
    <t>Bölüm Başkanlıkları, Birim Yöneticileri</t>
  </si>
  <si>
    <t>A3</t>
  </si>
  <si>
    <t>Sürdürülebilir Kalkınma Hedeflerine Yönelik Çalışmalarıyla Toplumsal Fayda Üretmek</t>
  </si>
  <si>
    <t>H3.1</t>
  </si>
  <si>
    <t>Ulusal ve Uluslararası İş Birlikleriyle Geliştirilen Bilimsel Faaliyetlerin Sayısını Artırmak</t>
  </si>
  <si>
    <t>R9</t>
  </si>
  <si>
    <t>İç Risk (Proje Riski)</t>
  </si>
  <si>
    <t>Öğretim elemanları ile iş birlikçi kurumlar arasında yeterli etkileşimin sağlanamaması</t>
  </si>
  <si>
    <t xml:space="preserve">Paydaşlarla ulusal ve uluslararası düzeyde yapılan iş birlikleri yetersizdir. </t>
  </si>
  <si>
    <t>Düşük</t>
  </si>
  <si>
    <t xml:space="preserve">Patent, faydalı model, endüstriyel tasarım süreçleri hakkında bilgi eksikliğinin giderilmesi için eğitimler verilmesi, destek sağlanması </t>
  </si>
  <si>
    <t>Patent, faydalı model,
 endüstriyel tasarım 
süreçleri hakkında 
bilgi eksikliği olması</t>
  </si>
  <si>
    <t>Patent, faydalı
 model, endüstriyel 
tasarım süreçleri hakkında bilgi 
eksikliğinin
 giderilmesi için
 eğitimler verilmek, destek sağlamak</t>
  </si>
  <si>
    <t>Bütçe teşvikleri ve eğitim
 faaliyetlerinin sağlanması</t>
  </si>
  <si>
    <t>Proje Teknoloji Ofisi,
Üst Yönetim,
Genel Sekreterlik,
Akademiik Birimler,</t>
  </si>
  <si>
    <t>H3.3</t>
  </si>
  <si>
    <t>Topluma Katkı Temelli Faaliyetleri Artırmak</t>
  </si>
  <si>
    <t>R10</t>
  </si>
  <si>
    <t>İç Risk (Stratejik Risk)</t>
  </si>
  <si>
    <t>Öğrenciler ve öğretim elemanlarının Sosyal Sorumluluk Proje Koordinatörlüğünün kapsam ve faaliyet alanlarından yeterli seviyede bilgi sahibi olmaması</t>
  </si>
  <si>
    <t>Topluma katkı sağlama temelinde sosyal sorumluluk projesi bulunmamaktadır.</t>
  </si>
  <si>
    <t>Koordinatörlüğün görev ve faaliyetlerini tanıtan seminer, oryantasyon ve atölye çalışmaları düzenlenmeli, Üniversitenin web sayfası ve sosyal medya kanallarında görünürlük artırılmalı,</t>
  </si>
  <si>
    <t>Koordinatörlük tarafından düzenlenen toplantı, seminer veya oryantasyonlara katılım oranı %50’nin altındaysa risk artıyor demektir.</t>
  </si>
  <si>
    <t>Öğrenciler ve öğretim elemanlarının Sosyal Sorumluluk Proje Koordinatörlüğü hakkında bilgi düzeyinin ve katılım oranının yüksek tutulması; farkındalık eksikliğinden kaynaklı riskin ortadan kaldırılması.</t>
  </si>
  <si>
    <t>Her eğitim-öğretim yılı başında yapılan öğrenci oryantasyonlarında Sosyal Sorumluluk Proje Koordinatörlüğü tanıtımı için 10–15 dakikalık özel bir oturum eklenmeli.</t>
  </si>
  <si>
    <t>İdari Mali İşler Daire
 Başkanlığı,
Strateji Geliştirme Daire 
Başkanlığı</t>
  </si>
  <si>
    <t>H3.4</t>
  </si>
  <si>
    <t>Öğrencilerin Kişisel ve Sosyal Gelişimine Katkı Sağlayacak Etkinlikleri Desteklemek</t>
  </si>
  <si>
    <t>R11</t>
  </si>
  <si>
    <t>Fiziki ve sosyal imkânların yetersiz olması</t>
  </si>
  <si>
    <t>Öğrencilerin kişisel, sosyal ve kültürel gelişimine yönelik etkinlik sayısı azdır. Fiziki ve sosyal imkânlar yetersizdir.</t>
  </si>
  <si>
    <t>Üniversitemizin fiziki mekan ihtiyaçlarını karşılamak için idari bürolar, derslikler, sosyal ve spor tesislerini istenilen seviyeye getirilmesi için bütçeleme çalışmaları yapılmış olup yatırım bütçe tekliflerine dahil edilmiştir.</t>
  </si>
  <si>
    <t>Fiziki mekânların 
kapasite yetersiz oluşu</t>
  </si>
  <si>
    <t>Yeterli fiziki mekân
kapasitesi sağlamak</t>
  </si>
  <si>
    <t>Kurum dışı fonlarla fiziki mekanların sağlanması
 amacıyla gerekli girişimlerin yapılması</t>
  </si>
  <si>
    <t>Genel Sekreterlik</t>
  </si>
  <si>
    <t>A4</t>
  </si>
  <si>
    <t>Girişimciliği İşbirlikçi Uygulamalarla Destekleyerek Bölgesel Kalkınmada Etkin Rol Almak</t>
  </si>
  <si>
    <t>H4.1</t>
  </si>
  <si>
    <t>Üniversitemizin İhtisaslaşma Alanına Yönelik Bilimsel Faaliyet Sayısını Artırmak</t>
  </si>
  <si>
    <t>R12</t>
  </si>
  <si>
    <t>İç ve Dış Risk 
(Operasyonel Risk)</t>
  </si>
  <si>
    <t xml:space="preserve">Öğretim elemanlarının ders yükleri ve idari görevler nedeniyle bilimsel çalışma için yeterli zamana sahip olmaması </t>
  </si>
  <si>
    <t xml:space="preserve">İhtisaslaşma alanına yönelik istenen sayıda bilimsel çıktı bulunmamaktadır. </t>
  </si>
  <si>
    <t>Öğretim elemanlarına ihtisaslaşma alanında çalışma yapması için destek ve teşvik verilmesi.</t>
  </si>
  <si>
    <t>Öğretim elemanlarının ihtisaslaşma
 alanında çalışma yapmaması.</t>
  </si>
  <si>
    <t>Destek sağlamak</t>
  </si>
  <si>
    <t>Öğretim elemanlarına 
ihtisaslaşma alanında 
çalışma yapması 
için destek ve teşvik vermek</t>
  </si>
  <si>
    <t>H4.2</t>
  </si>
  <si>
    <t>İhtisaslaşma Alanındaki Proje/Patent/Faydalı Model/Endüstriyel Tasarım Sayısını Artırmak</t>
  </si>
  <si>
    <t>R13</t>
  </si>
  <si>
    <t>İç ve Dış Risk (Proje Riski)</t>
  </si>
  <si>
    <t xml:space="preserve">İhtisaslaşma alanının kapsamının yeterince net tanımlanmaması nedeniyle, disiplinlerarası ihtisaslaşma alanına yönelik proje başvuru sayısının düşük kalması </t>
  </si>
  <si>
    <t>İhtisaslaşma alanında proje üretim kapasitesinin düşük olması (sınırlı proje deneyimi, az sayıda proje ve yetersiz araştırma merkezi nedeniyle) ihtisaslaşma hedeflerinin gerçekleşmesini riske atmaktadır.</t>
  </si>
  <si>
    <t>İhtisaslaşma alanında yürütülen projelerin sürdürülebilirliğini sağlamak amacıyla, öğretim elemanlarının ulusal ve uluslararası iş birlikleri teşvik edilmekte ve proje destekleri devam ettirilmektedir.</t>
  </si>
  <si>
    <t>İhtisaslaşma alanında geliştirilen ulusal ve uluslararası iş birliği sayısında veya desteklenen proje sayısında azalma görülmesi.</t>
  </si>
  <si>
    <t xml:space="preserve">Ulusal ve uluslararası iş birliği sayısında artış sağlanması ve ihtisaslaşma alanında desteklenen proje sayısının her yıl artırılması. </t>
  </si>
  <si>
    <t>Proje yazma eğitimleri, mentorluk programları ve araştırma merkezleriyle ortak proje geliştirme mekanizmalarının oluşturulması.</t>
  </si>
  <si>
    <t xml:space="preserve">Girişimciliği İş Birlikçi Uygulamalarla Destekleyerek Bölgesel Kalkınmada Etkin Rol Almak </t>
  </si>
  <si>
    <t>H4.3</t>
  </si>
  <si>
    <t>İhtisaslaşma Alanındaki Bilimsel Etkinlik Sayısını Artırmak</t>
  </si>
  <si>
    <t>R14</t>
  </si>
  <si>
    <t>Dış Risk (Stratejik Risk)</t>
  </si>
  <si>
    <t>Küresel krizler ve konaklama yetersizliklerinin, bilimsel etkinliklerin yapılmasını ve katılımın azalmasını olumsuz etkilemesi.</t>
  </si>
  <si>
    <t>Küresel düzeyde ekonomik, siyasi ve sağlık alanındaki istikrarsızlıkların artması, uluslararası iş birlikleri ile tedarik zincirlerinin zayıflaması ve il merkezindeki konaklama kapasitesi ile altyapı olanaklarının yetersiz kalması.</t>
  </si>
  <si>
    <t>Bilimsel etkinliklerin çevrim içi veya hibrit formatta yürütülmesine imkân tanınmakta, olası kriz durumlarında alternatif takvim ve yer seçenekleri planlanmakta, ayrıca yerel kurum ve işletmelerle konaklama konusunda iş birlikleri yapılmaktadır.</t>
  </si>
  <si>
    <t>Etkinliklere yapılan başvuru ve katılım sayısında azalma ya da planlanan etkinliklerin ertelenme oranında artış gözlemlenmesi.</t>
  </si>
  <si>
    <t>Bilimsel etkinliklere katılım sayısında artış sağlanması ve planlanan etkinliklerin zamanında gerçekleştirilme oranının korunması.</t>
  </si>
  <si>
    <t>Alternatif etkinlik planları oluşturulması, çevrim içi altyapının güçlendirilmesi ve yerel kurumlarla konaklama iş birliklerinin artırılması.</t>
  </si>
  <si>
    <t>H4.4</t>
  </si>
  <si>
    <t>İhtisaslaşma Alanındaki Program ve Ders Sayısını Artırmak</t>
  </si>
  <si>
    <t>R15</t>
  </si>
  <si>
    <t>İhtisaslaşma alanında görev alabilecek nitelikli akademik insan kaynağının yetersiz kalması, bu alana yönelik program ve derslerin açılmasını ve sürdürülebilirliğini olumsuz etkilemesi</t>
  </si>
  <si>
    <t>İhtisaslaşma alanında uzmanlaşmış akademik personel sayısının düşük olması, mevcut personelin iş yükünün fazla olması ve bu alanda yeni istihdamın sınırlı kalması.</t>
  </si>
  <si>
    <t>İhtisaslaşma alanına yönelik lisansüstü programlar açılarak akademik insan kaynağı yetiştirilmekte, mevcut öğretim elemanlarının alan içi yetkinliklerini artırmaya yönelik hizmet içi eğitim ve teşvik mekanizmaları uygulanmaktadır.</t>
  </si>
  <si>
    <t>İhtisaslaşma alanında görev yapan öğretim elemanı sayısında azalma veya yeni açılan ders/program sayısında duraksama görülmesi.</t>
  </si>
  <si>
    <t>İhtisaslaşma alanında görev yapan öğretim elemanı sayısında artış sağlanması ve her akademik yılda yeni ders veya programların açılmasının sürdürülmesi.</t>
  </si>
  <si>
    <t>İhtisaslaşma alanında uzman akademisyen istihdamına öncelik verilmesi, farklı birimlerle ortak ders ve program geliştirme modellerinin uygulanması, alan dışı öğretim elemanlarının bu alanda yetkinlik kazanmaları için sertifika ve eğitim programlarının düzenlenmesi.</t>
  </si>
  <si>
    <t>Öğrenci İşleri Daire 
Başkanlığı,
Akademik Birimler</t>
  </si>
  <si>
    <t>H4.5</t>
  </si>
  <si>
    <t xml:space="preserve"> İhtisaslaşma Alanında Bölgesel Kalkınmaya Yönelik Etkileşimi Artırmak</t>
  </si>
  <si>
    <t>R16</t>
  </si>
  <si>
    <t xml:space="preserve"> Kurumlarla yeterli düzeyde iş birliği sağlanamaması, ihtisaslaşma alanında yürütülen uygulama ve araştırma merkezlerinin çalışmalarının bölgeye yeterince tanıtılamaması ve bölgedeki sanayi–endüstri altyapısının sınırlı olması, bölgesel kalkınma odaklı etkileşim ve iş birliği hedeflerinin istenen düzeyde gerçekleşmemesi</t>
  </si>
  <si>
    <t>Bölgedeki sanayi ve endüstriyel kapasitenin sınırlı olması, kamu–üniversite–sanayi iş birliği mekanizmalarının yeterince gelişmemesi, kurumlar arası iletişim ağlarının zayıf olması ve araştırma merkezlerinin çıktılarını tanıtmaya yönelik sistematik bir stratejinin bulunmaması.</t>
  </si>
  <si>
    <t>Yerel kurumlar, sanayi kuruluşları ve kamu paydaşlarıyla iş birliği protokolleri yapılmakta, bölge odaklı etkinlikler ve tanıtım faaliyetleri düzenlenmekte, araştırma merkezlerinin çıktılarının paylaşılmasına yönelik platformlar oluşturulmaktadır.</t>
  </si>
  <si>
    <t>Kurumlarla yapılan iş birliği protokol sayısında azalma, bölgesel etkinliklere katılım oranının düşmesi veya araştırma merkezlerinin bölgesel paydaşlarla yürüttüğü proje sayısında duraksama görülmesi.</t>
  </si>
  <si>
    <t>İhtisaslaşma alanında kurumlar arası iş birliği ve bölgesel paydaş katılımında artış sağlanması; her yıl yeni iş birliği protokolleri ve ortak projelerin hayata geçirilmesi.</t>
  </si>
  <si>
    <t>Kamu, özel sektör ve sivil toplum kuruluşlarıyla ortak Ar-Ge ve toplumsal katkı projeleri geliştirilmesi; araştırma merkezlerinin faaliyetlerinin yerel medya, dijital platformlar ve saha etkinlikleri aracılığıyla tanıtılmasına yönelik iletişim stratejilerinin uygulanması.</t>
  </si>
  <si>
    <t>Genel Sekreterlik,
Dış Paydaşlar</t>
  </si>
  <si>
    <t>A5</t>
  </si>
  <si>
    <t>Katılımcı Yönetim Anlayışıyla Kurum Kültürünü ve Aidiyet Duygusunu Geliştirmek</t>
  </si>
  <si>
    <t>H5.1</t>
  </si>
  <si>
    <t>Akademik ve İdari İnsan Kaynağının Kurumsal Aidiyetini Güçlendirmek</t>
  </si>
  <si>
    <t>R17</t>
  </si>
  <si>
    <t xml:space="preserve"> İş yükünün çok artması nedeniyle akademik ve idari personelde isteksizlik ve motivasyon kaybının oluşması</t>
  </si>
  <si>
    <t>Görev ve sorumluluk dağılımının dengesiz olması, iş süreçlerinin planlanmasında katılımcı bir yaklaşımın yeterince uygulanmaması</t>
  </si>
  <si>
    <t>Personelin iş yükü dağılımını dengelemek amacıyla görev planlamalarının periyodik olarak gözden geçirilmesi.</t>
  </si>
  <si>
    <t>Personel memnuniyet anketlerinde “iş yükü dengesi” veya “motivasyon” skorlarında düşüş eğilimi</t>
  </si>
  <si>
    <t>Personel memnuniyetinde düşüş olmaması</t>
  </si>
  <si>
    <t>İş yükü dağılımında şeffaflığı artırmak için katılımcı planlama toplantılarının düzenlenmesi.</t>
  </si>
  <si>
    <t>Rektörlük, Birim Yöneticileri, 
Dış Paydaşlar</t>
  </si>
  <si>
    <t>H5.2</t>
  </si>
  <si>
    <t xml:space="preserve"> İç ve Dış Paydaşların Karar Alma Süreçlerine Etkin Katılımını Sağlamak</t>
  </si>
  <si>
    <t>R18</t>
  </si>
  <si>
    <t>Dış Risk (İtibar Riski)</t>
  </si>
  <si>
    <t xml:space="preserve">Paydaşların karar alma süreçlerine katılıma istekli olmaması </t>
  </si>
  <si>
    <t>Dış Paydaşların toplantılara katılımında aksaklıklar gözlenmektedir.</t>
  </si>
  <si>
    <t>Dış paydaşların toplantılara
 katılımının sağlanması gerekli ortamın 
yaratılması</t>
  </si>
  <si>
    <t xml:space="preserve">Dış paydaşların toplantılara
 katılmaması, </t>
  </si>
  <si>
    <t>Dış paydaşların toplantılara
 katılımının sağlanması amacıyla gerekli iletişim kanallarının artırılması ve gerekli ortamın 
yaratılması</t>
  </si>
  <si>
    <t>H5.3</t>
  </si>
  <si>
    <t>Uluslararasılaşma Düzeyini Artırmak</t>
  </si>
  <si>
    <t>R19</t>
  </si>
  <si>
    <t>*Uluslararası öğrencilerin temel bilimsel yeterlilik düzeyinin istenilen seviyede olmaması *Sayısı artan uluslararası öğrencilerle etkin iletişimin sağlanamaması</t>
  </si>
  <si>
    <t>*Gelen uluslararası öğrenciler dil kaynaklı iletişim problemi yaşamaktadır.</t>
  </si>
  <si>
    <t>Uluslararası düzeyde proje yapılmasının desteklenmesi, gerekli teşviğin sağlanması.</t>
  </si>
  <si>
    <t>Uluslararası düzeyde tanınırlığın 
düşük olması</t>
  </si>
  <si>
    <t>Uluslararası düzeyde
 proje yapılmasını 
desteklemek gerekli 
teşviği sağlamak</t>
  </si>
  <si>
    <t>Uluslararası projelere ayrılan bütçelerin arttırılması, 
mevcut fırsatlar konusunda çalışanların bilgilendirilmesi, uluslararasılaşma kapsamında faaliyetler ve tanınırlık faaliyetlerinin artırılması</t>
  </si>
  <si>
    <t>Genel Sekreterlik,
İdari Birimler</t>
  </si>
  <si>
    <t>H5.5</t>
  </si>
  <si>
    <t>Kalite Kültürünü Yaygınlaştırmak</t>
  </si>
  <si>
    <t>R20</t>
  </si>
  <si>
    <t>*Paydaşların faaliyetlere katılımı için yeterli zaman ayıramaması *Geribildirimlerin öneminin paydaşlar tarafından yeterince anlaşılamaması *Kalite kültürünün içerisinde barındırdığı iş yükü nedeniyle paydaşlar tarafından dirençle karşılanması</t>
  </si>
  <si>
    <t>*Kalite süreçleri bürokratik iş yüküne neden olmaktadır.</t>
  </si>
  <si>
    <t>İş yüklerinin makul seviyeye indirilmesi</t>
  </si>
  <si>
    <t>Öğretim elemanlarına fazla 
iş yükü yüklenmesi</t>
  </si>
  <si>
    <t>İş yüklerinin makul 
seviyeye indirilmesi</t>
  </si>
  <si>
    <t>İş yükü analizlerinin yapılarak öğretim elemanı 
bazında iş yükünün tespit edilmesi</t>
  </si>
  <si>
    <t>Personel Daire Başkanlığı,
Akademik Birimler</t>
  </si>
  <si>
    <t>Katılımcı Değerlendirmeleri</t>
  </si>
  <si>
    <t>Etki Seviyesi</t>
  </si>
  <si>
    <t>Etki Seviyesi Adedi</t>
  </si>
  <si>
    <t>Sıra No</t>
  </si>
  <si>
    <t>Belirlenen Riskler</t>
  </si>
  <si>
    <t>Toplam</t>
  </si>
  <si>
    <t>Ağırlıklı Ortalama Değeri</t>
  </si>
  <si>
    <t xml:space="preserve"> Engelli bireylerin topluma uyum sağlamaya yönelik etkinliklerin yeterli olmaması</t>
  </si>
  <si>
    <t>Projelerin ilgili çağrı dönemlerine ilişkin bilgilendirmelerin yeterli düzeyde yapılmaması</t>
  </si>
  <si>
    <t>Yaşanabilecek olağanüstü küresel krizler (döviz kuru, pandemi vb.)</t>
  </si>
  <si>
    <t>Uluslararası öğrencilerin temel bilimsel yeterlilik düzeyinin istenilen seviyede olmaması *Sayısı artan uluslararası öğrencilerle etkin iletişimin sağlanamaması</t>
  </si>
  <si>
    <t>Paydaşların faaliyetlere katılımı için yeterli zaman ayıramaması Geribildirimlerin öneminin paydaşlar tarafından yeterince anlaşılamaması Kalite kültürünün içerisinde barındırdığı iş yükü nedeniyle paydaşlar tarafından dirençle karşılanması</t>
  </si>
  <si>
    <t>Olasılık Seviyesi</t>
  </si>
  <si>
    <t>Olasılık Seviyesi Adedi</t>
  </si>
  <si>
    <t>RİSK HARİTASI</t>
  </si>
  <si>
    <t>OLASILIK</t>
  </si>
  <si>
    <t>Neredeyse Kesin</t>
  </si>
  <si>
    <t>A</t>
  </si>
  <si>
    <t>Yüksek Olasılık</t>
  </si>
  <si>
    <t>B</t>
  </si>
  <si>
    <t>Olası</t>
  </si>
  <si>
    <t>C</t>
  </si>
  <si>
    <t>Zayıf Olasılık</t>
  </si>
  <si>
    <t>D</t>
  </si>
  <si>
    <t>Çok Zayıf Olasılık</t>
  </si>
  <si>
    <t>E</t>
  </si>
  <si>
    <t>Çok Düşük</t>
  </si>
  <si>
    <t>Çok Yüksek</t>
  </si>
  <si>
    <t>ETKİ</t>
  </si>
  <si>
    <t xml:space="preserve">İlgili haritada bölgeler renklerle ifade edilmektedir. A bölgesi çok yüksek seviyeye sahip riskleri ifade ederken, E bölgesi çok düşük seviyeli riskleri ifade etmektedir. Risklerin harita üzerinde gösterimi ile kurum içerisinde varolan risklerin seviyelerinin hangi alanlarda yoğunlaştığı kolayca ifade edilebilmektedir. </t>
  </si>
  <si>
    <t>Artık Risk Seviyesi Bölgeler</t>
  </si>
  <si>
    <t xml:space="preserve">Risk haritaları hem doğal risklerin hem de artık risk seviyelerinin gösteriminde kullanılabilir. Doğal risk seviyesi hesaplanan bir riskin mevcut risk yönetimi faaliyetlerinin etkinliği değerlendirilerek artık risk seviyesine ulaşılır. Burada dikkat edilmesi gereken hususlardan bir tanesi mevcut risk yönetimi faaliyetleri ile riskin etkisi, olasılığı veya ikisi üzerinde de ne kadarlık bir azalmaya neden olduğudur. Eğer mevcut risk yönetim faaliyetleri ilgili riskin sadece olasılığını düşürmeye yönelik tasarlanmış ise risk haritasında aşağı doğru, etkisini düşürmeye yönelik ise sola doğru, ikisini birden düşürmeye yönelik ise hem sola hem aşağı doğru olacak şekilde bir gösterim yapılır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</si>
</sst>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font>
      <sz val="10"/>
      <color theme="1"/>
      <name val="Calibri"/>
      <family val="2"/>
      <scheme val="minor"/>
    </font>
    <font>
      <sz val="11"/>
      <color theme="1"/>
      <name val="Calibri"/>
      <family val="2"/>
      <scheme val="minor"/>
    </font>
    <font>
      <sz val="10"/>
      <color theme="1"/>
      <name val="Calibri"/>
      <family val="2"/>
      <scheme val="minor"/>
    </font>
    <font>
      <b/>
      <sz val="16"/>
      <color theme="0"/>
      <name val="Georgia"/>
      <family val="1"/>
      <charset val="162"/>
    </font>
    <font>
      <b/>
      <sz val="10"/>
      <color theme="1"/>
      <name val="Georgia"/>
      <family val="1"/>
      <charset val="162"/>
    </font>
    <font>
      <sz val="10"/>
      <color theme="1"/>
      <name val="Georgia"/>
      <family val="1"/>
      <charset val="162"/>
    </font>
    <font>
      <b/>
      <sz val="10"/>
      <color rgb="FFA32020"/>
      <name val="Georgia"/>
      <family val="1"/>
      <charset val="162"/>
    </font>
    <font>
      <sz val="10"/>
      <color rgb="FFFF0000"/>
      <name val="Georgia"/>
      <family val="1"/>
      <charset val="162"/>
    </font>
    <font>
      <sz val="11"/>
      <color theme="1"/>
      <name val="Calibri"/>
      <family val="2"/>
      <charset val="162"/>
      <scheme val="minor"/>
    </font>
    <font>
      <b/>
      <i/>
      <sz val="10"/>
      <color theme="0"/>
      <name val="Georgia"/>
      <family val="1"/>
      <charset val="162"/>
    </font>
    <font>
      <b/>
      <sz val="15"/>
      <color theme="1"/>
      <name val="Georgia"/>
      <family val="1"/>
      <charset val="162"/>
    </font>
    <font>
      <b/>
      <i/>
      <sz val="12"/>
      <color theme="0"/>
      <name val="Georgia"/>
      <family val="1"/>
      <charset val="162"/>
    </font>
    <font>
      <sz val="12"/>
      <color theme="1"/>
      <name val="Georgia"/>
      <family val="1"/>
      <charset val="162"/>
    </font>
    <font>
      <sz val="12"/>
      <color indexed="8"/>
      <name val="Georgia"/>
      <family val="1"/>
      <charset val="162"/>
    </font>
    <font>
      <b/>
      <sz val="12"/>
      <color theme="1"/>
      <name val="Georgia"/>
      <family val="1"/>
      <charset val="162"/>
    </font>
    <font>
      <i/>
      <sz val="10"/>
      <color theme="1"/>
      <name val="Georgia"/>
      <family val="1"/>
      <charset val="162"/>
    </font>
    <font>
      <sz val="10"/>
      <color rgb="FFC00000"/>
      <name val="Georgia"/>
      <family val="1"/>
      <charset val="162"/>
    </font>
    <font>
      <sz val="11"/>
      <color theme="1"/>
      <name val="Georgia"/>
      <family val="1"/>
      <charset val="162"/>
    </font>
    <font>
      <b/>
      <sz val="11"/>
      <color theme="1"/>
      <name val="Georgia"/>
      <family val="1"/>
      <charset val="162"/>
    </font>
    <font>
      <sz val="11"/>
      <name val="Georgia"/>
      <family val="1"/>
      <charset val="162"/>
    </font>
    <font>
      <b/>
      <i/>
      <sz val="15"/>
      <color theme="0"/>
      <name val="Georgia"/>
      <family val="1"/>
      <charset val="162"/>
    </font>
    <font>
      <b/>
      <i/>
      <sz val="11"/>
      <name val="Georgia"/>
      <family val="1"/>
      <charset val="162"/>
    </font>
    <font>
      <b/>
      <sz val="13"/>
      <color theme="0"/>
      <name val="Georgia"/>
      <family val="1"/>
      <charset val="162"/>
    </font>
    <font>
      <b/>
      <sz val="11"/>
      <color theme="0"/>
      <name val="Georgia"/>
      <family val="1"/>
      <charset val="162"/>
    </font>
    <font>
      <b/>
      <sz val="11"/>
      <color indexed="8"/>
      <name val="Georgia"/>
      <family val="1"/>
      <charset val="162"/>
    </font>
    <font>
      <sz val="11"/>
      <color indexed="8"/>
      <name val="Georgia"/>
      <family val="1"/>
      <charset val="162"/>
    </font>
    <font>
      <sz val="11"/>
      <color rgb="FFFF0000"/>
      <name val="Georgia"/>
      <family val="1"/>
      <charset val="162"/>
    </font>
    <font>
      <b/>
      <sz val="11"/>
      <color theme="0"/>
      <name val="Myriad Pro"/>
      <family val="2"/>
      <charset val="162"/>
    </font>
    <font>
      <sz val="11"/>
      <color theme="1"/>
      <name val="Myriad Pro"/>
      <family val="2"/>
      <charset val="162"/>
    </font>
    <font>
      <b/>
      <sz val="11"/>
      <color theme="1"/>
      <name val="Myriad Pro"/>
      <family val="2"/>
      <charset val="162"/>
    </font>
    <font>
      <sz val="11"/>
      <name val="Myriad Pro"/>
      <family val="2"/>
      <charset val="162"/>
    </font>
    <font>
      <b/>
      <sz val="11"/>
      <name val="Myriad Pro"/>
      <family val="2"/>
      <charset val="162"/>
    </font>
    <font>
      <b/>
      <sz val="11"/>
      <color rgb="FFFF0000"/>
      <name val="Myriad Pro"/>
      <family val="2"/>
      <charset val="162"/>
    </font>
    <font>
      <b/>
      <sz val="11"/>
      <color theme="3"/>
      <name val="Myriad Pro"/>
      <family val="2"/>
      <charset val="162"/>
    </font>
    <font>
      <sz val="12"/>
      <color indexed="8"/>
      <name val="Times New Roman"/>
      <family val="1"/>
      <charset val="162"/>
    </font>
    <font>
      <sz val="12"/>
      <color theme="1"/>
      <name val="Times New Roman"/>
      <family val="1"/>
      <charset val="162"/>
    </font>
    <font>
      <b/>
      <sz val="12"/>
      <color indexed="8"/>
      <name val="Georgia"/>
      <family val="1"/>
      <charset val="162"/>
    </font>
    <font>
      <sz val="12"/>
      <color rgb="FFFF0000"/>
      <name val="Georgia"/>
      <family val="1"/>
      <charset val="162"/>
    </font>
    <font>
      <sz val="11"/>
      <color theme="1"/>
      <name val="Times New Roman"/>
      <family val="1"/>
      <charset val="162"/>
    </font>
    <font>
      <b/>
      <sz val="11"/>
      <color theme="1"/>
      <name val="Times New Roman"/>
      <family val="1"/>
      <charset val="162"/>
    </font>
    <font>
      <b/>
      <i/>
      <sz val="11"/>
      <color theme="0"/>
      <name val="Times New Roman"/>
      <family val="1"/>
      <charset val="162"/>
    </font>
    <font>
      <b/>
      <sz val="11"/>
      <color indexed="9"/>
      <name val="Times New Roman"/>
      <family val="1"/>
      <charset val="162"/>
    </font>
    <font>
      <sz val="11"/>
      <color rgb="FF000000"/>
      <name val="Times New Roman"/>
      <family val="1"/>
      <charset val="162"/>
    </font>
    <font>
      <sz val="11"/>
      <name val="Times New Roman"/>
      <family val="1"/>
      <charset val="162"/>
    </font>
    <font>
      <sz val="11"/>
      <color rgb="FF00B050"/>
      <name val="Times New Roman"/>
      <family val="1"/>
      <charset val="162"/>
    </font>
    <font>
      <sz val="11"/>
      <color indexed="8"/>
      <name val="Times New Roman"/>
      <family val="1"/>
      <charset val="162"/>
    </font>
    <font>
      <b/>
      <sz val="11"/>
      <name val="Times New Roman"/>
      <family val="1"/>
      <charset val="162"/>
    </font>
    <font>
      <sz val="11"/>
      <color rgb="FF000000"/>
      <name val="Times New Roman"/>
    </font>
  </fonts>
  <fills count="18">
    <fill>
      <patternFill patternType="none"/>
    </fill>
    <fill>
      <patternFill patternType="gray125"/>
    </fill>
    <fill>
      <patternFill patternType="mediumGray">
        <fgColor theme="1"/>
        <bgColor theme="0"/>
      </patternFill>
    </fill>
    <fill>
      <patternFill patternType="solid">
        <fgColor theme="9" tint="-0.249977111117893"/>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rgb="FFC00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002060"/>
        <bgColor indexed="64"/>
      </patternFill>
    </fill>
    <fill>
      <patternFill patternType="solid">
        <fgColor theme="0"/>
        <bgColor indexed="64"/>
      </patternFill>
    </fill>
  </fills>
  <borders count="3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rgb="FFA32020"/>
      </top>
      <bottom style="medium">
        <color rgb="FFA32020"/>
      </bottom>
      <diagonal/>
    </border>
    <border>
      <left/>
      <right/>
      <top/>
      <bottom style="dotted">
        <color rgb="FFA32020"/>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medium">
        <color auto="1"/>
      </left>
      <right/>
      <top style="medium">
        <color auto="1"/>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s>
  <cellStyleXfs count="7">
    <xf numFmtId="0" fontId="0" fillId="0" borderId="0"/>
    <xf numFmtId="0" fontId="2" fillId="0" borderId="0"/>
    <xf numFmtId="0" fontId="2" fillId="0" borderId="0"/>
    <xf numFmtId="0" fontId="1" fillId="0" borderId="0"/>
    <xf numFmtId="0" fontId="2" fillId="0" borderId="0"/>
    <xf numFmtId="0" fontId="8" fillId="0" borderId="0"/>
    <xf numFmtId="0" fontId="1" fillId="0" borderId="0"/>
  </cellStyleXfs>
  <cellXfs count="220">
    <xf numFmtId="0" fontId="0" fillId="0" borderId="0" xfId="0"/>
    <xf numFmtId="0" fontId="4" fillId="0" borderId="5" xfId="0" applyFont="1" applyBorder="1" applyAlignment="1">
      <alignment vertical="center" wrapText="1"/>
    </xf>
    <xf numFmtId="0" fontId="7" fillId="0" borderId="5" xfId="0" applyFont="1" applyBorder="1" applyAlignment="1">
      <alignment vertical="center" wrapText="1"/>
    </xf>
    <xf numFmtId="0" fontId="4" fillId="0" borderId="0" xfId="0" applyFont="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4" fillId="0" borderId="1" xfId="0" applyFont="1" applyBorder="1" applyAlignment="1">
      <alignment horizontal="left" vertical="center"/>
    </xf>
    <xf numFmtId="0" fontId="4" fillId="0" borderId="0" xfId="1" applyFont="1" applyAlignment="1">
      <alignment horizontal="left" vertical="center"/>
    </xf>
    <xf numFmtId="0" fontId="9" fillId="2" borderId="11" xfId="0" applyFont="1" applyFill="1" applyBorder="1" applyAlignment="1">
      <alignment vertical="center" wrapText="1"/>
    </xf>
    <xf numFmtId="0" fontId="9" fillId="2" borderId="12" xfId="0" applyFont="1" applyFill="1" applyBorder="1" applyAlignment="1">
      <alignment vertical="center"/>
    </xf>
    <xf numFmtId="0" fontId="9" fillId="0" borderId="0" xfId="0" applyFont="1" applyAlignment="1">
      <alignment vertical="center"/>
    </xf>
    <xf numFmtId="0" fontId="11" fillId="2" borderId="10" xfId="0" applyFont="1" applyFill="1" applyBorder="1" applyAlignment="1">
      <alignment vertical="center" wrapText="1"/>
    </xf>
    <xf numFmtId="0" fontId="12" fillId="0" borderId="0" xfId="0" applyFont="1" applyAlignment="1">
      <alignment vertical="center"/>
    </xf>
    <xf numFmtId="0" fontId="12" fillId="4" borderId="0" xfId="0" applyFont="1" applyFill="1" applyAlignment="1">
      <alignment vertical="center"/>
    </xf>
    <xf numFmtId="0" fontId="11" fillId="2" borderId="10" xfId="0" applyFont="1" applyFill="1" applyBorder="1" applyAlignment="1">
      <alignment vertical="center"/>
    </xf>
    <xf numFmtId="0" fontId="12" fillId="0" borderId="12" xfId="0" applyFont="1" applyBorder="1" applyAlignment="1">
      <alignment vertical="center"/>
    </xf>
    <xf numFmtId="0" fontId="12" fillId="4" borderId="12" xfId="0" applyFont="1" applyFill="1" applyBorder="1" applyAlignment="1">
      <alignment vertical="center"/>
    </xf>
    <xf numFmtId="0" fontId="12" fillId="0" borderId="0" xfId="0" applyFont="1"/>
    <xf numFmtId="0" fontId="12" fillId="0" borderId="23" xfId="0" applyFont="1" applyBorder="1"/>
    <xf numFmtId="0" fontId="12" fillId="0" borderId="26" xfId="0" applyFont="1" applyBorder="1"/>
    <xf numFmtId="0" fontId="12" fillId="0" borderId="11" xfId="0" applyFont="1" applyBorder="1"/>
    <xf numFmtId="0" fontId="12" fillId="0" borderId="12" xfId="0" applyFont="1" applyBorder="1"/>
    <xf numFmtId="0" fontId="12" fillId="0" borderId="22" xfId="0" applyFont="1" applyBorder="1"/>
    <xf numFmtId="0" fontId="12" fillId="0" borderId="24" xfId="0" applyFont="1" applyBorder="1"/>
    <xf numFmtId="0" fontId="5" fillId="0" borderId="5" xfId="0" applyFont="1" applyBorder="1" applyAlignment="1">
      <alignment vertical="center"/>
    </xf>
    <xf numFmtId="0" fontId="10" fillId="0" borderId="0" xfId="0" applyFont="1" applyAlignment="1">
      <alignment horizontal="center" vertical="center"/>
    </xf>
    <xf numFmtId="0" fontId="0" fillId="0" borderId="23" xfId="0" applyBorder="1"/>
    <xf numFmtId="0" fontId="0" fillId="0" borderId="25" xfId="0" applyBorder="1"/>
    <xf numFmtId="0" fontId="0" fillId="0" borderId="26" xfId="0" applyBorder="1"/>
    <xf numFmtId="0" fontId="5" fillId="0" borderId="0" xfId="0" applyFont="1" applyAlignment="1">
      <alignment horizontal="center"/>
    </xf>
    <xf numFmtId="0" fontId="17" fillId="0" borderId="12" xfId="0" applyFont="1" applyBorder="1"/>
    <xf numFmtId="0" fontId="0" fillId="0" borderId="11" xfId="0" applyBorder="1"/>
    <xf numFmtId="0" fontId="17" fillId="0" borderId="0" xfId="0" applyFont="1"/>
    <xf numFmtId="0" fontId="0" fillId="0" borderId="22" xfId="0" applyBorder="1"/>
    <xf numFmtId="0" fontId="0" fillId="0" borderId="14" xfId="0" applyBorder="1"/>
    <xf numFmtId="0" fontId="0" fillId="0" borderId="24" xfId="0" applyBorder="1"/>
    <xf numFmtId="0" fontId="19" fillId="0" borderId="0" xfId="0" applyFont="1" applyAlignment="1">
      <alignment vertical="center" wrapText="1"/>
    </xf>
    <xf numFmtId="0" fontId="9" fillId="2" borderId="26" xfId="0" applyFont="1" applyFill="1" applyBorder="1" applyAlignment="1">
      <alignment vertical="center" wrapText="1"/>
    </xf>
    <xf numFmtId="0" fontId="9" fillId="8" borderId="16" xfId="0" applyFont="1" applyFill="1" applyBorder="1" applyAlignment="1">
      <alignment horizontal="center" vertical="center" wrapText="1"/>
    </xf>
    <xf numFmtId="0" fontId="17" fillId="0" borderId="0" xfId="5" applyFont="1" applyAlignment="1">
      <alignment vertical="center"/>
    </xf>
    <xf numFmtId="0" fontId="21" fillId="0" borderId="0" xfId="5" applyFont="1" applyAlignment="1">
      <alignment horizontal="left" vertical="center" wrapText="1"/>
    </xf>
    <xf numFmtId="0" fontId="23" fillId="10" borderId="27" xfId="5" applyFont="1" applyFill="1" applyBorder="1" applyAlignment="1">
      <alignment horizontal="center" vertical="center" wrapText="1"/>
    </xf>
    <xf numFmtId="0" fontId="23" fillId="10" borderId="28" xfId="5" applyFont="1" applyFill="1" applyBorder="1" applyAlignment="1">
      <alignment horizontal="center" vertical="center" wrapText="1"/>
    </xf>
    <xf numFmtId="0" fontId="23" fillId="10" borderId="30" xfId="5" applyFont="1" applyFill="1" applyBorder="1" applyAlignment="1">
      <alignment horizontal="center" vertical="center" wrapText="1"/>
    </xf>
    <xf numFmtId="0" fontId="23" fillId="10" borderId="31" xfId="5" applyFont="1" applyFill="1" applyBorder="1" applyAlignment="1">
      <alignment horizontal="center" vertical="center" wrapText="1"/>
    </xf>
    <xf numFmtId="0" fontId="23" fillId="10" borderId="32" xfId="5" applyFont="1" applyFill="1" applyBorder="1" applyAlignment="1">
      <alignment horizontal="center" vertical="center" wrapText="1"/>
    </xf>
    <xf numFmtId="0" fontId="24" fillId="0" borderId="30" xfId="5" applyFont="1" applyBorder="1" applyAlignment="1">
      <alignment horizontal="center" vertical="center" wrapText="1"/>
    </xf>
    <xf numFmtId="0" fontId="25" fillId="0" borderId="31" xfId="5" applyFont="1" applyBorder="1" applyAlignment="1">
      <alignment horizontal="center" vertical="center" wrapText="1"/>
    </xf>
    <xf numFmtId="1" fontId="25" fillId="0" borderId="31" xfId="5" applyNumberFormat="1" applyFont="1" applyBorder="1" applyAlignment="1">
      <alignment horizontal="center" vertical="center" wrapText="1"/>
    </xf>
    <xf numFmtId="0" fontId="17" fillId="0" borderId="30" xfId="5" applyFont="1" applyBorder="1" applyAlignment="1">
      <alignment horizontal="center" vertical="center"/>
    </xf>
    <xf numFmtId="0" fontId="17" fillId="0" borderId="31" xfId="5" applyFont="1" applyBorder="1" applyAlignment="1">
      <alignment horizontal="center" vertical="center"/>
    </xf>
    <xf numFmtId="0" fontId="17" fillId="0" borderId="32" xfId="5" applyFont="1" applyBorder="1" applyAlignment="1">
      <alignment horizontal="center" vertical="center"/>
    </xf>
    <xf numFmtId="0" fontId="26" fillId="0" borderId="0" xfId="5" applyFont="1" applyAlignment="1">
      <alignment vertical="center"/>
    </xf>
    <xf numFmtId="0" fontId="24" fillId="0" borderId="0" xfId="5" applyFont="1" applyAlignment="1">
      <alignment horizontal="center" vertical="center" wrapText="1"/>
    </xf>
    <xf numFmtId="0" fontId="17" fillId="0" borderId="0" xfId="5" applyFont="1" applyAlignment="1">
      <alignment horizontal="center" vertical="center"/>
    </xf>
    <xf numFmtId="1" fontId="25" fillId="0" borderId="0" xfId="5" applyNumberFormat="1" applyFont="1" applyAlignment="1">
      <alignment horizontal="center" vertical="center" wrapText="1"/>
    </xf>
    <xf numFmtId="0" fontId="17" fillId="12" borderId="0" xfId="0" applyFont="1" applyFill="1" applyAlignment="1">
      <alignment vertical="center"/>
    </xf>
    <xf numFmtId="0" fontId="17" fillId="10" borderId="0" xfId="0" applyFont="1" applyFill="1" applyAlignment="1">
      <alignment vertical="center"/>
    </xf>
    <xf numFmtId="0" fontId="17" fillId="11" borderId="0" xfId="0" applyFont="1" applyFill="1" applyAlignment="1">
      <alignment vertical="center"/>
    </xf>
    <xf numFmtId="0" fontId="17" fillId="6" borderId="0" xfId="0" applyFont="1" applyFill="1" applyAlignment="1">
      <alignment vertical="center"/>
    </xf>
    <xf numFmtId="0" fontId="17" fillId="6" borderId="0" xfId="0" applyFont="1" applyFill="1" applyAlignment="1">
      <alignment horizontal="center" vertical="center"/>
    </xf>
    <xf numFmtId="0" fontId="17" fillId="11" borderId="0" xfId="0" applyFont="1" applyFill="1" applyAlignment="1">
      <alignment horizontal="center" vertical="center"/>
    </xf>
    <xf numFmtId="0" fontId="17" fillId="10" borderId="0" xfId="0" applyFont="1" applyFill="1" applyAlignment="1">
      <alignment horizontal="center" vertical="center"/>
    </xf>
    <xf numFmtId="0" fontId="17" fillId="9" borderId="0" xfId="0" applyFont="1" applyFill="1" applyAlignment="1">
      <alignment vertical="center"/>
    </xf>
    <xf numFmtId="0" fontId="17" fillId="12" borderId="0" xfId="0" applyFont="1" applyFill="1" applyAlignment="1">
      <alignment horizontal="center" vertical="center"/>
    </xf>
    <xf numFmtId="0" fontId="17" fillId="9" borderId="0" xfId="0" applyFont="1" applyFill="1" applyAlignment="1">
      <alignment horizontal="center" vertical="center"/>
    </xf>
    <xf numFmtId="0" fontId="12" fillId="0" borderId="11" xfId="0" applyFont="1" applyBorder="1" applyAlignment="1">
      <alignment horizontal="left" indent="1"/>
    </xf>
    <xf numFmtId="0" fontId="28" fillId="0" borderId="0" xfId="0" applyFont="1" applyAlignment="1">
      <alignment vertical="center"/>
    </xf>
    <xf numFmtId="0" fontId="28" fillId="0" borderId="0" xfId="0" applyFont="1" applyAlignment="1">
      <alignment horizontal="left"/>
    </xf>
    <xf numFmtId="0" fontId="29" fillId="0" borderId="1" xfId="1" applyFont="1" applyBorder="1" applyAlignment="1">
      <alignment horizontal="left" vertical="center"/>
    </xf>
    <xf numFmtId="0" fontId="29" fillId="0" borderId="0" xfId="0" applyFont="1" applyAlignment="1">
      <alignment vertical="center"/>
    </xf>
    <xf numFmtId="0" fontId="28" fillId="0" borderId="0" xfId="0" applyFont="1" applyAlignment="1">
      <alignment horizontal="left" vertical="center"/>
    </xf>
    <xf numFmtId="0" fontId="29" fillId="0" borderId="1" xfId="1" applyFont="1" applyBorder="1" applyAlignment="1">
      <alignment horizontal="left" vertical="center" wrapText="1"/>
    </xf>
    <xf numFmtId="0" fontId="29" fillId="0" borderId="0" xfId="1" applyFont="1" applyAlignment="1">
      <alignment horizontal="left" vertical="top"/>
    </xf>
    <xf numFmtId="0" fontId="28" fillId="0" borderId="0" xfId="1" applyFont="1" applyAlignment="1">
      <alignment horizontal="left" vertical="top" wrapText="1"/>
    </xf>
    <xf numFmtId="0" fontId="29" fillId="0" borderId="1" xfId="1" applyFont="1" applyBorder="1" applyAlignment="1">
      <alignment vertical="center" wrapText="1"/>
    </xf>
    <xf numFmtId="0" fontId="28" fillId="0" borderId="0" xfId="0" applyFont="1" applyAlignment="1">
      <alignment horizontal="center" vertical="center"/>
    </xf>
    <xf numFmtId="0" fontId="31" fillId="0" borderId="13" xfId="0" applyFont="1" applyBorder="1" applyAlignment="1">
      <alignment horizontal="left" vertical="center" wrapText="1"/>
    </xf>
    <xf numFmtId="0" fontId="32" fillId="0" borderId="0" xfId="0" applyFont="1" applyAlignment="1">
      <alignment vertical="center"/>
    </xf>
    <xf numFmtId="0" fontId="0" fillId="0" borderId="0" xfId="0" applyAlignment="1">
      <alignment horizontal="left"/>
    </xf>
    <xf numFmtId="0" fontId="0" fillId="0" borderId="0" xfId="0" applyAlignment="1">
      <alignment vertical="center"/>
    </xf>
    <xf numFmtId="0" fontId="33" fillId="0" borderId="0" xfId="0" applyFont="1" applyAlignment="1">
      <alignment horizontal="left" vertical="center"/>
    </xf>
    <xf numFmtId="0" fontId="3" fillId="16" borderId="0" xfId="1" applyFont="1" applyFill="1" applyAlignment="1">
      <alignment horizontal="center" vertical="center"/>
    </xf>
    <xf numFmtId="0" fontId="35" fillId="0" borderId="31" xfId="5" applyFont="1" applyBorder="1" applyAlignment="1">
      <alignment horizontal="left" vertical="center" wrapText="1"/>
    </xf>
    <xf numFmtId="0" fontId="12" fillId="0" borderId="0" xfId="5" applyFont="1" applyAlignment="1">
      <alignment vertical="center"/>
    </xf>
    <xf numFmtId="0" fontId="36" fillId="0" borderId="30" xfId="5" applyFont="1" applyBorder="1" applyAlignment="1">
      <alignment horizontal="center" vertical="center" wrapText="1"/>
    </xf>
    <xf numFmtId="0" fontId="13" fillId="0" borderId="31" xfId="5" applyFont="1" applyBorder="1" applyAlignment="1">
      <alignment horizontal="center" vertical="center" wrapText="1"/>
    </xf>
    <xf numFmtId="1" fontId="13" fillId="0" borderId="31" xfId="5" applyNumberFormat="1" applyFont="1" applyBorder="1" applyAlignment="1">
      <alignment horizontal="center" vertical="center" wrapText="1"/>
    </xf>
    <xf numFmtId="0" fontId="12" fillId="0" borderId="30" xfId="5" applyFont="1" applyBorder="1" applyAlignment="1">
      <alignment horizontal="center" vertical="center"/>
    </xf>
    <xf numFmtId="0" fontId="12" fillId="0" borderId="31" xfId="5" applyFont="1" applyBorder="1" applyAlignment="1">
      <alignment horizontal="center" vertical="center"/>
    </xf>
    <xf numFmtId="0" fontId="12" fillId="0" borderId="32" xfId="5" applyFont="1" applyBorder="1" applyAlignment="1">
      <alignment horizontal="center" vertical="center"/>
    </xf>
    <xf numFmtId="0" fontId="37" fillId="0" borderId="0" xfId="5" applyFont="1" applyAlignment="1">
      <alignment vertical="center"/>
    </xf>
    <xf numFmtId="0" fontId="23" fillId="10" borderId="29" xfId="5" applyFont="1" applyFill="1" applyBorder="1" applyAlignment="1">
      <alignment horizontal="center" vertical="center" wrapText="1"/>
    </xf>
    <xf numFmtId="1" fontId="25" fillId="0" borderId="32" xfId="5" applyNumberFormat="1" applyFont="1" applyBorder="1" applyAlignment="1">
      <alignment horizontal="center" vertical="center" wrapText="1"/>
    </xf>
    <xf numFmtId="1" fontId="13" fillId="0" borderId="32" xfId="5" applyNumberFormat="1" applyFont="1" applyBorder="1" applyAlignment="1">
      <alignment horizontal="center" vertical="center" wrapText="1"/>
    </xf>
    <xf numFmtId="0" fontId="38" fillId="0" borderId="0" xfId="0" applyFont="1" applyAlignment="1">
      <alignment horizontal="center" vertical="center" wrapText="1"/>
    </xf>
    <xf numFmtId="0" fontId="38" fillId="4" borderId="0" xfId="0" applyFont="1" applyFill="1" applyAlignment="1">
      <alignment horizontal="center" vertical="center" wrapText="1"/>
    </xf>
    <xf numFmtId="0" fontId="38" fillId="0" borderId="0" xfId="0" applyFont="1" applyAlignment="1">
      <alignment horizontal="center" vertical="center"/>
    </xf>
    <xf numFmtId="0" fontId="38" fillId="4" borderId="0" xfId="0" applyFont="1" applyFill="1" applyAlignment="1">
      <alignment horizontal="center" vertical="center"/>
    </xf>
    <xf numFmtId="0" fontId="39" fillId="0" borderId="0" xfId="0" applyFont="1" applyAlignment="1">
      <alignment horizontal="center" vertical="center"/>
    </xf>
    <xf numFmtId="0" fontId="40" fillId="2" borderId="25" xfId="0" applyFont="1" applyFill="1" applyBorder="1" applyAlignment="1">
      <alignment horizontal="center" vertical="center" wrapText="1"/>
    </xf>
    <xf numFmtId="0" fontId="40" fillId="6" borderId="18" xfId="0" applyFont="1" applyFill="1" applyBorder="1" applyAlignment="1">
      <alignment horizontal="center" vertical="center" wrapText="1"/>
    </xf>
    <xf numFmtId="0" fontId="40" fillId="6" borderId="16" xfId="0" applyFont="1" applyFill="1" applyBorder="1" applyAlignment="1">
      <alignment horizontal="center" vertical="center" wrapText="1"/>
    </xf>
    <xf numFmtId="0" fontId="40" fillId="6" borderId="17" xfId="0" applyFont="1" applyFill="1" applyBorder="1" applyAlignment="1">
      <alignment horizontal="center" vertical="center" wrapText="1"/>
    </xf>
    <xf numFmtId="0" fontId="40" fillId="2" borderId="0" xfId="0" applyFont="1" applyFill="1" applyAlignment="1">
      <alignment horizontal="center" vertical="center"/>
    </xf>
    <xf numFmtId="0" fontId="40" fillId="7" borderId="18" xfId="0" applyFont="1" applyFill="1" applyBorder="1" applyAlignment="1">
      <alignment horizontal="center" vertical="center" wrapText="1"/>
    </xf>
    <xf numFmtId="0" fontId="40" fillId="7" borderId="16" xfId="0" applyFont="1" applyFill="1" applyBorder="1" applyAlignment="1">
      <alignment horizontal="center" vertical="center" wrapText="1"/>
    </xf>
    <xf numFmtId="49" fontId="41" fillId="7" borderId="16" xfId="0" applyNumberFormat="1" applyFont="1" applyFill="1" applyBorder="1" applyAlignment="1" applyProtection="1">
      <alignment horizontal="center" vertical="center" wrapText="1"/>
      <protection locked="0"/>
    </xf>
    <xf numFmtId="0" fontId="40" fillId="3" borderId="16" xfId="0" applyFont="1" applyFill="1" applyBorder="1" applyAlignment="1">
      <alignment horizontal="center" vertical="center" wrapText="1"/>
    </xf>
    <xf numFmtId="0" fontId="40" fillId="2" borderId="0" xfId="0" applyFont="1" applyFill="1" applyAlignment="1">
      <alignment horizontal="center" vertical="center" wrapText="1"/>
    </xf>
    <xf numFmtId="0" fontId="40" fillId="13" borderId="18" xfId="0" applyFont="1" applyFill="1" applyBorder="1" applyAlignment="1">
      <alignment horizontal="center" vertical="center" wrapText="1"/>
    </xf>
    <xf numFmtId="0" fontId="40" fillId="13" borderId="16" xfId="0" applyFont="1" applyFill="1" applyBorder="1" applyAlignment="1">
      <alignment horizontal="center" vertical="center" wrapText="1"/>
    </xf>
    <xf numFmtId="0" fontId="40" fillId="13" borderId="17" xfId="0" applyFont="1" applyFill="1" applyBorder="1" applyAlignment="1">
      <alignment horizontal="center" vertical="center" wrapText="1"/>
    </xf>
    <xf numFmtId="0" fontId="38" fillId="0" borderId="11" xfId="0" applyFont="1" applyBorder="1" applyAlignment="1">
      <alignment horizontal="center" vertical="center" wrapText="1"/>
    </xf>
    <xf numFmtId="0" fontId="40" fillId="2" borderId="10" xfId="0" applyFont="1" applyFill="1" applyBorder="1" applyAlignment="1">
      <alignment horizontal="center" vertical="center" wrapText="1"/>
    </xf>
    <xf numFmtId="2" fontId="43" fillId="0" borderId="0" xfId="0" applyNumberFormat="1" applyFont="1" applyAlignment="1">
      <alignment horizontal="center" vertical="center" wrapText="1"/>
    </xf>
    <xf numFmtId="49" fontId="44" fillId="0" borderId="0" xfId="0" applyNumberFormat="1" applyFont="1" applyAlignment="1">
      <alignment horizontal="center" vertical="center" wrapText="1"/>
    </xf>
    <xf numFmtId="0" fontId="40" fillId="2" borderId="11" xfId="0" applyFont="1" applyFill="1" applyBorder="1" applyAlignment="1">
      <alignment horizontal="center" vertical="center" wrapText="1"/>
    </xf>
    <xf numFmtId="1" fontId="45" fillId="0" borderId="0" xfId="0" applyNumberFormat="1" applyFont="1" applyAlignment="1">
      <alignment horizontal="center" vertical="center" wrapText="1"/>
    </xf>
    <xf numFmtId="1" fontId="46" fillId="0" borderId="0" xfId="0" applyNumberFormat="1" applyFont="1" applyAlignment="1">
      <alignment horizontal="center" vertical="center" wrapText="1"/>
    </xf>
    <xf numFmtId="0" fontId="46" fillId="0" borderId="0" xfId="0" applyFont="1" applyAlignment="1">
      <alignment horizontal="center" vertical="center" wrapText="1"/>
    </xf>
    <xf numFmtId="0" fontId="43" fillId="4" borderId="0" xfId="0" applyFont="1" applyFill="1" applyAlignment="1">
      <alignment horizontal="center" vertical="center" wrapText="1"/>
    </xf>
    <xf numFmtId="164" fontId="43" fillId="0" borderId="0" xfId="0" applyNumberFormat="1" applyFont="1" applyAlignment="1">
      <alignment horizontal="center" vertical="center" wrapText="1"/>
    </xf>
    <xf numFmtId="0" fontId="46" fillId="0" borderId="0" xfId="0" applyFont="1" applyAlignment="1">
      <alignment horizontal="center" vertical="center"/>
    </xf>
    <xf numFmtId="164" fontId="46" fillId="0" borderId="0" xfId="0" applyNumberFormat="1" applyFont="1" applyAlignment="1">
      <alignment horizontal="center" vertical="center" wrapText="1"/>
    </xf>
    <xf numFmtId="14" fontId="38" fillId="0" borderId="0" xfId="0" applyNumberFormat="1" applyFont="1" applyAlignment="1">
      <alignment horizontal="center" vertical="center"/>
    </xf>
    <xf numFmtId="14" fontId="38" fillId="0" borderId="12" xfId="0" applyNumberFormat="1" applyFont="1" applyBorder="1" applyAlignment="1">
      <alignment horizontal="center" vertical="center"/>
    </xf>
    <xf numFmtId="0" fontId="43" fillId="0" borderId="0" xfId="0" applyFont="1" applyAlignment="1">
      <alignment horizontal="center" vertical="center" wrapText="1"/>
    </xf>
    <xf numFmtId="0" fontId="43" fillId="0" borderId="0" xfId="0" applyFont="1" applyAlignment="1">
      <alignment horizontal="center" vertical="center"/>
    </xf>
    <xf numFmtId="0" fontId="45" fillId="0" borderId="0" xfId="5" applyFont="1" applyAlignment="1">
      <alignment horizontal="center" vertical="center" wrapText="1"/>
    </xf>
    <xf numFmtId="2" fontId="43" fillId="4" borderId="0" xfId="0" applyNumberFormat="1" applyFont="1" applyFill="1" applyAlignment="1">
      <alignment horizontal="center" vertical="center" wrapText="1"/>
    </xf>
    <xf numFmtId="0" fontId="46" fillId="4" borderId="0" xfId="0" applyFont="1" applyFill="1" applyAlignment="1">
      <alignment horizontal="center" vertical="center" wrapText="1"/>
    </xf>
    <xf numFmtId="0" fontId="46" fillId="4" borderId="0" xfId="0" applyFont="1" applyFill="1" applyAlignment="1">
      <alignment horizontal="center" vertical="center"/>
    </xf>
    <xf numFmtId="164" fontId="46" fillId="4" borderId="0" xfId="0" applyNumberFormat="1" applyFont="1" applyFill="1" applyAlignment="1">
      <alignment horizontal="center" vertical="center" wrapText="1"/>
    </xf>
    <xf numFmtId="14" fontId="38" fillId="4" borderId="12" xfId="0" applyNumberFormat="1" applyFont="1" applyFill="1" applyBorder="1" applyAlignment="1">
      <alignment horizontal="center" vertical="center"/>
    </xf>
    <xf numFmtId="0" fontId="40" fillId="2" borderId="11" xfId="0" applyFont="1" applyFill="1" applyBorder="1" applyAlignment="1">
      <alignment horizontal="center" vertical="center"/>
    </xf>
    <xf numFmtId="164" fontId="43" fillId="12" borderId="0" xfId="0" applyNumberFormat="1" applyFont="1" applyFill="1" applyAlignment="1">
      <alignment horizontal="center" vertical="center" wrapText="1"/>
    </xf>
    <xf numFmtId="0" fontId="40" fillId="2" borderId="10" xfId="0" applyFont="1" applyFill="1" applyBorder="1" applyAlignment="1">
      <alignment horizontal="center" vertical="center"/>
    </xf>
    <xf numFmtId="14" fontId="38" fillId="4" borderId="0" xfId="0" applyNumberFormat="1" applyFont="1" applyFill="1" applyAlignment="1">
      <alignment horizontal="center" vertical="center"/>
    </xf>
    <xf numFmtId="0" fontId="38" fillId="0" borderId="0" xfId="5" applyFont="1" applyAlignment="1">
      <alignment horizontal="center" vertical="center" wrapText="1"/>
    </xf>
    <xf numFmtId="0" fontId="38" fillId="4" borderId="11" xfId="0" applyFont="1" applyFill="1" applyBorder="1" applyAlignment="1">
      <alignment horizontal="center" vertical="center" wrapText="1"/>
    </xf>
    <xf numFmtId="0" fontId="17" fillId="0" borderId="0" xfId="5" applyFont="1" applyAlignment="1">
      <alignment vertical="center" wrapText="1"/>
    </xf>
    <xf numFmtId="0" fontId="17" fillId="0" borderId="0" xfId="5" applyFont="1" applyAlignment="1">
      <alignment horizontal="center" vertical="center" wrapText="1"/>
    </xf>
    <xf numFmtId="0" fontId="42" fillId="17" borderId="0" xfId="0" applyFont="1" applyFill="1" applyAlignment="1">
      <alignment horizontal="center" vertical="center" wrapText="1"/>
    </xf>
    <xf numFmtId="0" fontId="47" fillId="17" borderId="0" xfId="5" applyFont="1" applyFill="1" applyAlignment="1">
      <alignment horizontal="center" vertical="center" wrapText="1"/>
    </xf>
    <xf numFmtId="0" fontId="42" fillId="17" borderId="0" xfId="5" applyFont="1" applyFill="1" applyAlignment="1">
      <alignment horizontal="center" vertical="center" wrapText="1"/>
    </xf>
    <xf numFmtId="0" fontId="42" fillId="17" borderId="34" xfId="0" applyFont="1" applyFill="1" applyBorder="1" applyAlignment="1">
      <alignment horizontal="center" vertical="center" wrapText="1"/>
    </xf>
    <xf numFmtId="0" fontId="47" fillId="17" borderId="34" xfId="5" applyFont="1" applyFill="1" applyBorder="1" applyAlignment="1">
      <alignment horizontal="center" vertical="center" wrapText="1"/>
    </xf>
    <xf numFmtId="0" fontId="42" fillId="17" borderId="34" xfId="5" applyFont="1" applyFill="1" applyBorder="1" applyAlignment="1">
      <alignment horizontal="center" vertical="center" wrapText="1"/>
    </xf>
    <xf numFmtId="0" fontId="34" fillId="0" borderId="34" xfId="5" applyFont="1" applyBorder="1" applyAlignment="1">
      <alignment horizontal="left" vertical="center" wrapText="1"/>
    </xf>
    <xf numFmtId="0" fontId="35" fillId="0" borderId="34" xfId="5" applyFont="1" applyBorder="1" applyAlignment="1">
      <alignment horizontal="left" vertical="center" wrapText="1"/>
    </xf>
    <xf numFmtId="0" fontId="25" fillId="0" borderId="35" xfId="5" applyFont="1" applyBorder="1" applyAlignment="1">
      <alignment horizontal="center" vertical="center" wrapText="1"/>
    </xf>
    <xf numFmtId="1" fontId="25" fillId="0" borderId="36" xfId="5" applyNumberFormat="1" applyFont="1" applyBorder="1" applyAlignment="1">
      <alignment horizontal="center" vertical="center" wrapText="1"/>
    </xf>
    <xf numFmtId="0" fontId="23" fillId="10" borderId="37" xfId="5" applyFont="1" applyFill="1" applyBorder="1" applyAlignment="1">
      <alignment horizontal="center" vertical="center" wrapText="1"/>
    </xf>
    <xf numFmtId="0" fontId="38" fillId="17" borderId="0" xfId="0" applyFont="1" applyFill="1" applyAlignment="1">
      <alignment horizontal="center" vertical="center"/>
    </xf>
    <xf numFmtId="0" fontId="38" fillId="17" borderId="0" xfId="0" applyFont="1" applyFill="1" applyAlignment="1">
      <alignment horizontal="center" vertical="center" wrapText="1"/>
    </xf>
    <xf numFmtId="2" fontId="43" fillId="17" borderId="0" xfId="0" applyNumberFormat="1" applyFont="1" applyFill="1" applyAlignment="1">
      <alignment horizontal="center" vertical="center" wrapText="1"/>
    </xf>
    <xf numFmtId="49" fontId="44" fillId="17" borderId="0" xfId="0" applyNumberFormat="1" applyFont="1" applyFill="1" applyAlignment="1">
      <alignment horizontal="center" vertical="center" wrapText="1"/>
    </xf>
    <xf numFmtId="0" fontId="47" fillId="17" borderId="0" xfId="0" applyFont="1" applyFill="1" applyAlignment="1">
      <alignment horizontal="center" vertical="center" wrapText="1"/>
    </xf>
    <xf numFmtId="0" fontId="38" fillId="17" borderId="0" xfId="5" applyFont="1" applyFill="1" applyAlignment="1">
      <alignment horizontal="center" vertical="center" wrapText="1"/>
    </xf>
    <xf numFmtId="0" fontId="43" fillId="17" borderId="0" xfId="0" applyFont="1" applyFill="1" applyAlignment="1">
      <alignment horizontal="center" vertical="center" wrapText="1"/>
    </xf>
    <xf numFmtId="0" fontId="0" fillId="0" borderId="0" xfId="0" applyAlignment="1">
      <alignment horizontal="center" vertical="center"/>
    </xf>
    <xf numFmtId="0" fontId="6" fillId="0" borderId="4" xfId="0" applyFont="1" applyBorder="1" applyAlignment="1">
      <alignment vertical="center" wrapText="1"/>
    </xf>
    <xf numFmtId="0" fontId="3" fillId="5" borderId="0" xfId="0" applyFont="1" applyFill="1" applyAlignment="1">
      <alignment horizontal="center" vertic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9" xfId="1" applyFont="1" applyBorder="1" applyAlignment="1">
      <alignment horizontal="left" vertical="center" wrapText="1"/>
    </xf>
    <xf numFmtId="0" fontId="3" fillId="16" borderId="0" xfId="1" applyFont="1" applyFill="1" applyAlignment="1">
      <alignment horizontal="center" vertical="center"/>
    </xf>
    <xf numFmtId="0" fontId="28" fillId="0" borderId="2" xfId="1" applyFont="1" applyBorder="1" applyAlignment="1">
      <alignment horizontal="left" vertical="center" wrapText="1"/>
    </xf>
    <xf numFmtId="0" fontId="28" fillId="0" borderId="3" xfId="1" applyFont="1" applyBorder="1" applyAlignment="1">
      <alignment horizontal="left" vertical="center" wrapText="1"/>
    </xf>
    <xf numFmtId="0" fontId="28" fillId="0" borderId="9" xfId="1" applyFont="1" applyBorder="1" applyAlignment="1">
      <alignment horizontal="left" vertical="center" wrapText="1"/>
    </xf>
    <xf numFmtId="0" fontId="30" fillId="0" borderId="2" xfId="1" applyFont="1" applyBorder="1" applyAlignment="1">
      <alignment horizontal="left" vertical="center" wrapText="1"/>
    </xf>
    <xf numFmtId="0" fontId="30" fillId="0" borderId="3" xfId="1" applyFont="1" applyBorder="1" applyAlignment="1">
      <alignment horizontal="left" vertical="center" wrapText="1"/>
    </xf>
    <xf numFmtId="0" fontId="30" fillId="0" borderId="9" xfId="1" applyFont="1" applyBorder="1" applyAlignment="1">
      <alignment horizontal="left" vertical="center" wrapText="1"/>
    </xf>
    <xf numFmtId="0" fontId="27" fillId="15" borderId="6" xfId="0" applyFont="1" applyFill="1" applyBorder="1" applyAlignment="1">
      <alignment horizontal="left" vertical="center"/>
    </xf>
    <xf numFmtId="0" fontId="27" fillId="15" borderId="7" xfId="0" applyFont="1" applyFill="1" applyBorder="1" applyAlignment="1">
      <alignment horizontal="left" vertical="center"/>
    </xf>
    <xf numFmtId="0" fontId="27" fillId="15" borderId="8" xfId="0" applyFont="1" applyFill="1" applyBorder="1" applyAlignment="1">
      <alignment horizontal="left" vertical="center"/>
    </xf>
    <xf numFmtId="0" fontId="28" fillId="0" borderId="15" xfId="1" applyFont="1" applyBorder="1" applyAlignment="1">
      <alignment horizontal="left" vertical="center" wrapText="1"/>
    </xf>
    <xf numFmtId="0" fontId="28" fillId="0" borderId="16" xfId="1" applyFont="1" applyBorder="1" applyAlignment="1">
      <alignment horizontal="left" vertical="center" wrapText="1"/>
    </xf>
    <xf numFmtId="0" fontId="28" fillId="0" borderId="17" xfId="1" applyFont="1" applyBorder="1" applyAlignment="1">
      <alignment horizontal="left" vertical="center" wrapText="1"/>
    </xf>
    <xf numFmtId="0" fontId="28" fillId="0" borderId="19" xfId="1" applyFont="1" applyBorder="1" applyAlignment="1">
      <alignment horizontal="left" vertical="center" wrapText="1"/>
    </xf>
    <xf numFmtId="0" fontId="28" fillId="0" borderId="20" xfId="1" applyFont="1" applyBorder="1" applyAlignment="1">
      <alignment horizontal="left" vertical="center" wrapText="1"/>
    </xf>
    <xf numFmtId="0" fontId="28" fillId="0" borderId="21" xfId="1" applyFont="1" applyBorder="1" applyAlignment="1">
      <alignment horizontal="left" vertical="center" wrapText="1"/>
    </xf>
    <xf numFmtId="0" fontId="27" fillId="14" borderId="0" xfId="0" applyFont="1" applyFill="1" applyAlignment="1">
      <alignment horizontal="center" vertical="center"/>
    </xf>
    <xf numFmtId="0" fontId="28" fillId="0" borderId="18" xfId="1" applyFont="1" applyBorder="1" applyAlignment="1">
      <alignment horizontal="left" vertical="center" wrapText="1"/>
    </xf>
    <xf numFmtId="0" fontId="39" fillId="0" borderId="0" xfId="0" applyFont="1" applyAlignment="1">
      <alignment horizontal="center" vertical="center"/>
    </xf>
    <xf numFmtId="0" fontId="40" fillId="3" borderId="19" xfId="0" applyFont="1" applyFill="1" applyBorder="1" applyAlignment="1">
      <alignment horizontal="center" vertical="center" wrapText="1"/>
    </xf>
    <xf numFmtId="0" fontId="40" fillId="3" borderId="20" xfId="0" applyFont="1" applyFill="1" applyBorder="1" applyAlignment="1">
      <alignment horizontal="center" vertical="center" wrapText="1"/>
    </xf>
    <xf numFmtId="0" fontId="40" fillId="3" borderId="33" xfId="0" applyFont="1" applyFill="1" applyBorder="1" applyAlignment="1">
      <alignment horizontal="center" vertical="center" wrapText="1"/>
    </xf>
    <xf numFmtId="0" fontId="40" fillId="3" borderId="21" xfId="0" applyFont="1" applyFill="1" applyBorder="1" applyAlignment="1">
      <alignment horizontal="center" vertical="center" wrapText="1"/>
    </xf>
    <xf numFmtId="0" fontId="40" fillId="13" borderId="19" xfId="0" applyFont="1" applyFill="1" applyBorder="1" applyAlignment="1">
      <alignment horizontal="center" vertical="center"/>
    </xf>
    <xf numFmtId="0" fontId="40" fillId="13" borderId="20" xfId="0" applyFont="1" applyFill="1" applyBorder="1" applyAlignment="1">
      <alignment horizontal="center" vertical="center"/>
    </xf>
    <xf numFmtId="0" fontId="40" fillId="13" borderId="21" xfId="0" applyFont="1" applyFill="1" applyBorder="1" applyAlignment="1">
      <alignment horizontal="center" vertical="center"/>
    </xf>
    <xf numFmtId="0" fontId="9" fillId="8" borderId="19"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40" fillId="6" borderId="19" xfId="0" applyFont="1" applyFill="1" applyBorder="1" applyAlignment="1">
      <alignment horizontal="center" vertical="center"/>
    </xf>
    <xf numFmtId="0" fontId="40" fillId="6" borderId="20" xfId="0" applyFont="1" applyFill="1" applyBorder="1" applyAlignment="1">
      <alignment horizontal="center" vertical="center"/>
    </xf>
    <xf numFmtId="0" fontId="40" fillId="6" borderId="21" xfId="0" applyFont="1" applyFill="1" applyBorder="1" applyAlignment="1">
      <alignment horizontal="center" vertical="center"/>
    </xf>
    <xf numFmtId="0" fontId="40" fillId="7" borderId="19" xfId="0" applyFont="1" applyFill="1" applyBorder="1" applyAlignment="1">
      <alignment horizontal="center" vertical="center"/>
    </xf>
    <xf numFmtId="0" fontId="40" fillId="7" borderId="20" xfId="0" applyFont="1" applyFill="1" applyBorder="1" applyAlignment="1">
      <alignment horizontal="center" vertical="center"/>
    </xf>
    <xf numFmtId="0" fontId="40" fillId="7" borderId="21" xfId="0" applyFont="1" applyFill="1" applyBorder="1" applyAlignment="1">
      <alignment horizontal="center" vertical="center"/>
    </xf>
    <xf numFmtId="0" fontId="20" fillId="10" borderId="2" xfId="5" applyFont="1" applyFill="1" applyBorder="1" applyAlignment="1">
      <alignment horizontal="left" vertical="center" wrapText="1"/>
    </xf>
    <xf numFmtId="0" fontId="20" fillId="10" borderId="3" xfId="5" applyFont="1" applyFill="1" applyBorder="1" applyAlignment="1">
      <alignment horizontal="left" vertical="center" wrapText="1"/>
    </xf>
    <xf numFmtId="0" fontId="22" fillId="6" borderId="2" xfId="5" applyFont="1" applyFill="1" applyBorder="1" applyAlignment="1">
      <alignment horizontal="left" vertical="center" wrapText="1"/>
    </xf>
    <xf numFmtId="0" fontId="22" fillId="6" borderId="3" xfId="5" applyFont="1" applyFill="1" applyBorder="1" applyAlignment="1">
      <alignment horizontal="left" vertical="center" wrapText="1"/>
    </xf>
    <xf numFmtId="0" fontId="22" fillId="6" borderId="27" xfId="5" applyFont="1" applyFill="1" applyBorder="1" applyAlignment="1">
      <alignment horizontal="center" vertical="center"/>
    </xf>
    <xf numFmtId="0" fontId="22" fillId="6" borderId="28" xfId="5" applyFont="1" applyFill="1" applyBorder="1" applyAlignment="1">
      <alignment horizontal="center" vertical="center"/>
    </xf>
    <xf numFmtId="0" fontId="22" fillId="6" borderId="29" xfId="5" applyFont="1" applyFill="1" applyBorder="1" applyAlignment="1">
      <alignment horizontal="center" vertical="center"/>
    </xf>
    <xf numFmtId="0" fontId="19" fillId="0" borderId="0" xfId="0" applyFont="1" applyAlignment="1">
      <alignment horizontal="left" vertical="center" wrapText="1"/>
    </xf>
    <xf numFmtId="0" fontId="14" fillId="0" borderId="0" xfId="0" applyFont="1" applyAlignment="1">
      <alignment horizontal="center"/>
    </xf>
    <xf numFmtId="0" fontId="4" fillId="0" borderId="11" xfId="0" applyFont="1" applyBorder="1" applyAlignment="1">
      <alignment horizontal="center" vertical="center" textRotation="90"/>
    </xf>
    <xf numFmtId="0" fontId="4" fillId="0" borderId="14" xfId="0" applyFont="1" applyBorder="1" applyAlignment="1">
      <alignment horizontal="center"/>
    </xf>
    <xf numFmtId="0" fontId="18" fillId="0" borderId="11" xfId="0" applyFont="1" applyBorder="1" applyAlignment="1">
      <alignment horizontal="center"/>
    </xf>
    <xf numFmtId="0" fontId="18" fillId="0" borderId="12" xfId="0" applyFont="1" applyBorder="1" applyAlignment="1">
      <alignment horizontal="center"/>
    </xf>
    <xf numFmtId="0" fontId="38" fillId="0" borderId="31" xfId="5" applyFont="1" applyBorder="1" applyAlignment="1">
      <alignment horizontal="center" vertical="center" wrapText="1"/>
    </xf>
    <xf numFmtId="0" fontId="38" fillId="17" borderId="31" xfId="5" applyFont="1" applyFill="1" applyBorder="1" applyAlignment="1">
      <alignment horizontal="center" vertical="center" wrapText="1"/>
    </xf>
    <xf numFmtId="0" fontId="38" fillId="17" borderId="31" xfId="0" applyFont="1" applyFill="1" applyBorder="1" applyAlignment="1">
      <alignment horizontal="center" vertical="center" wrapText="1"/>
    </xf>
    <xf numFmtId="0" fontId="42" fillId="17" borderId="31" xfId="0" applyFont="1" applyFill="1" applyBorder="1" applyAlignment="1">
      <alignment horizontal="center" vertical="center" wrapText="1"/>
    </xf>
  </cellXfs>
  <cellStyles count="7">
    <cellStyle name="Normal" xfId="0" builtinId="0"/>
    <cellStyle name="Normal 2" xfId="1" xr:uid="{00000000-0005-0000-0000-000001000000}"/>
    <cellStyle name="Normal 3" xfId="2" xr:uid="{00000000-0005-0000-0000-000002000000}"/>
    <cellStyle name="Normal 3 2" xfId="3" xr:uid="{00000000-0005-0000-0000-000003000000}"/>
    <cellStyle name="Normal 4" xfId="4" xr:uid="{00000000-0005-0000-0000-000004000000}"/>
    <cellStyle name="Normal 6" xfId="5" xr:uid="{00000000-0005-0000-0000-000005000000}"/>
    <cellStyle name="Normal 7" xfId="6" xr:uid="{00000000-0005-0000-0000-000006000000}"/>
  </cellStyles>
  <dxfs count="33">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213633</xdr:colOff>
      <xdr:row>7</xdr:row>
      <xdr:rowOff>250372</xdr:rowOff>
    </xdr:from>
    <xdr:to>
      <xdr:col>4</xdr:col>
      <xdr:colOff>527398</xdr:colOff>
      <xdr:row>8</xdr:row>
      <xdr:rowOff>152400</xdr:rowOff>
    </xdr:to>
    <xdr:sp macro="" textlink="">
      <xdr:nvSpPr>
        <xdr:cNvPr id="2" name="Right Arrow 1">
          <a:extLst>
            <a:ext uri="{FF2B5EF4-FFF2-40B4-BE49-F238E27FC236}">
              <a16:creationId xmlns:a16="http://schemas.microsoft.com/office/drawing/2014/main" id="{00000000-0008-0000-0000-000002000000}"/>
            </a:ext>
          </a:extLst>
        </xdr:cNvPr>
        <xdr:cNvSpPr/>
      </xdr:nvSpPr>
      <xdr:spPr bwMode="ltGray">
        <a:xfrm>
          <a:off x="6719208" y="3746047"/>
          <a:ext cx="313765" cy="225878"/>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a:solidFill>
              <a:schemeClr val="bg1"/>
            </a:solidFill>
            <a:latin typeface="Georgia"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220980</xdr:colOff>
      <xdr:row>20</xdr:row>
      <xdr:rowOff>99060</xdr:rowOff>
    </xdr:from>
    <xdr:to>
      <xdr:col>4</xdr:col>
      <xdr:colOff>853440</xdr:colOff>
      <xdr:row>22</xdr:row>
      <xdr:rowOff>76200</xdr:rowOff>
    </xdr:to>
    <xdr:sp macro="" textlink="">
      <xdr:nvSpPr>
        <xdr:cNvPr id="2" name="Oval 1">
          <a:extLst>
            <a:ext uri="{FF2B5EF4-FFF2-40B4-BE49-F238E27FC236}">
              <a16:creationId xmlns:a16="http://schemas.microsoft.com/office/drawing/2014/main" id="{00000000-0008-0000-0500-000002000000}"/>
            </a:ext>
          </a:extLst>
        </xdr:cNvPr>
        <xdr:cNvSpPr/>
      </xdr:nvSpPr>
      <xdr:spPr>
        <a:xfrm>
          <a:off x="4312920" y="4953000"/>
          <a:ext cx="632460" cy="37338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C</a:t>
          </a:r>
          <a:endParaRPr lang="en-US" sz="1200">
            <a:latin typeface="Georgia" panose="02040502050405020303" pitchFamily="18" charset="0"/>
          </a:endParaRPr>
        </a:p>
      </xdr:txBody>
    </xdr:sp>
    <xdr:clientData/>
  </xdr:twoCellAnchor>
  <xdr:twoCellAnchor>
    <xdr:from>
      <xdr:col>4</xdr:col>
      <xdr:colOff>251460</xdr:colOff>
      <xdr:row>23</xdr:row>
      <xdr:rowOff>99060</xdr:rowOff>
    </xdr:from>
    <xdr:to>
      <xdr:col>4</xdr:col>
      <xdr:colOff>853440</xdr:colOff>
      <xdr:row>25</xdr:row>
      <xdr:rowOff>106680</xdr:rowOff>
    </xdr:to>
    <xdr:sp macro="" textlink="">
      <xdr:nvSpPr>
        <xdr:cNvPr id="3" name="Oval 2">
          <a:extLst>
            <a:ext uri="{FF2B5EF4-FFF2-40B4-BE49-F238E27FC236}">
              <a16:creationId xmlns:a16="http://schemas.microsoft.com/office/drawing/2014/main" id="{00000000-0008-0000-0500-000003000000}"/>
            </a:ext>
          </a:extLst>
        </xdr:cNvPr>
        <xdr:cNvSpPr/>
      </xdr:nvSpPr>
      <xdr:spPr>
        <a:xfrm>
          <a:off x="4343400" y="5547360"/>
          <a:ext cx="601980" cy="403860"/>
        </a:xfrm>
        <a:prstGeom prst="ellipse">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D</a:t>
          </a:r>
          <a:endParaRPr lang="en-US" sz="1200">
            <a:latin typeface="Georgia" panose="02040502050405020303" pitchFamily="18" charset="0"/>
          </a:endParaRPr>
        </a:p>
      </xdr:txBody>
    </xdr:sp>
    <xdr:clientData/>
  </xdr:twoCellAnchor>
  <xdr:twoCellAnchor>
    <xdr:from>
      <xdr:col>4</xdr:col>
      <xdr:colOff>210537</xdr:colOff>
      <xdr:row>14</xdr:row>
      <xdr:rowOff>38100</xdr:rowOff>
    </xdr:from>
    <xdr:to>
      <xdr:col>4</xdr:col>
      <xdr:colOff>835377</xdr:colOff>
      <xdr:row>16</xdr:row>
      <xdr:rowOff>53340</xdr:rowOff>
    </xdr:to>
    <xdr:sp macro="" textlink="">
      <xdr:nvSpPr>
        <xdr:cNvPr id="5" name="Oval 4">
          <a:extLst>
            <a:ext uri="{FF2B5EF4-FFF2-40B4-BE49-F238E27FC236}">
              <a16:creationId xmlns:a16="http://schemas.microsoft.com/office/drawing/2014/main" id="{00000000-0008-0000-0500-000005000000}"/>
            </a:ext>
          </a:extLst>
        </xdr:cNvPr>
        <xdr:cNvSpPr/>
      </xdr:nvSpPr>
      <xdr:spPr>
        <a:xfrm>
          <a:off x="3724204" y="3297767"/>
          <a:ext cx="624840" cy="410351"/>
        </a:xfrm>
        <a:prstGeom prst="ellipse">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A</a:t>
          </a:r>
          <a:endParaRPr lang="en-US" sz="1200">
            <a:latin typeface="Georgia" panose="02040502050405020303" pitchFamily="18" charset="0"/>
          </a:endParaRPr>
        </a:p>
      </xdr:txBody>
    </xdr:sp>
    <xdr:clientData/>
  </xdr:twoCellAnchor>
  <xdr:twoCellAnchor>
    <xdr:from>
      <xdr:col>4</xdr:col>
      <xdr:colOff>199954</xdr:colOff>
      <xdr:row>17</xdr:row>
      <xdr:rowOff>144992</xdr:rowOff>
    </xdr:from>
    <xdr:to>
      <xdr:col>4</xdr:col>
      <xdr:colOff>824794</xdr:colOff>
      <xdr:row>19</xdr:row>
      <xdr:rowOff>7832</xdr:rowOff>
    </xdr:to>
    <xdr:sp macro="" textlink="">
      <xdr:nvSpPr>
        <xdr:cNvPr id="6" name="Oval 5">
          <a:extLst>
            <a:ext uri="{FF2B5EF4-FFF2-40B4-BE49-F238E27FC236}">
              <a16:creationId xmlns:a16="http://schemas.microsoft.com/office/drawing/2014/main" id="{00000000-0008-0000-0500-000006000000}"/>
            </a:ext>
          </a:extLst>
        </xdr:cNvPr>
        <xdr:cNvSpPr/>
      </xdr:nvSpPr>
      <xdr:spPr>
        <a:xfrm>
          <a:off x="2857429" y="4107392"/>
          <a:ext cx="624840" cy="40576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B</a:t>
          </a:r>
          <a:endParaRPr lang="en-US" sz="1200">
            <a:latin typeface="Georgia" panose="02040502050405020303" pitchFamily="18" charset="0"/>
          </a:endParaRPr>
        </a:p>
      </xdr:txBody>
    </xdr:sp>
    <xdr:clientData/>
  </xdr:twoCellAnchor>
  <xdr:twoCellAnchor>
    <xdr:from>
      <xdr:col>4</xdr:col>
      <xdr:colOff>247650</xdr:colOff>
      <xdr:row>26</xdr:row>
      <xdr:rowOff>89535</xdr:rowOff>
    </xdr:from>
    <xdr:to>
      <xdr:col>4</xdr:col>
      <xdr:colOff>849630</xdr:colOff>
      <xdr:row>28</xdr:row>
      <xdr:rowOff>87630</xdr:rowOff>
    </xdr:to>
    <xdr:sp macro="" textlink="">
      <xdr:nvSpPr>
        <xdr:cNvPr id="7" name="Oval 6">
          <a:extLst>
            <a:ext uri="{FF2B5EF4-FFF2-40B4-BE49-F238E27FC236}">
              <a16:creationId xmlns:a16="http://schemas.microsoft.com/office/drawing/2014/main" id="{00000000-0008-0000-0500-000007000000}"/>
            </a:ext>
          </a:extLst>
        </xdr:cNvPr>
        <xdr:cNvSpPr/>
      </xdr:nvSpPr>
      <xdr:spPr>
        <a:xfrm>
          <a:off x="2905125" y="5975985"/>
          <a:ext cx="601980" cy="398145"/>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E</a:t>
          </a:r>
          <a:endParaRPr lang="en-US" sz="1200">
            <a:latin typeface="Georgia" panose="02040502050405020303"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
  <sheetViews>
    <sheetView showGridLines="0" topLeftCell="A3" zoomScale="80" zoomScaleNormal="80" workbookViewId="0">
      <selection activeCell="C14" sqref="C14"/>
    </sheetView>
  </sheetViews>
  <sheetFormatPr defaultColWidth="8.85546875" defaultRowHeight="12.75"/>
  <cols>
    <col min="1" max="1" width="22.5703125" style="6" bestFit="1" customWidth="1"/>
    <col min="2" max="2" width="22.42578125" style="6" customWidth="1"/>
    <col min="3" max="3" width="26.42578125" style="6" customWidth="1"/>
    <col min="4" max="4" width="23.42578125" style="6" customWidth="1"/>
    <col min="5" max="5" width="8.85546875" style="6"/>
    <col min="6" max="6" width="65.7109375" style="6" customWidth="1"/>
    <col min="7" max="16384" width="8.85546875" style="6"/>
  </cols>
  <sheetData>
    <row r="1" spans="1:6" ht="20.25">
      <c r="A1" s="164" t="s">
        <v>0</v>
      </c>
      <c r="B1" s="164"/>
      <c r="C1" s="164"/>
      <c r="D1" s="164"/>
    </row>
    <row r="2" spans="1:6" ht="13.5" thickBot="1"/>
    <row r="3" spans="1:6" ht="180.6" customHeight="1" thickBot="1">
      <c r="A3" s="7" t="s">
        <v>1</v>
      </c>
      <c r="B3" s="165" t="s">
        <v>2</v>
      </c>
      <c r="C3" s="166"/>
      <c r="D3" s="167"/>
    </row>
    <row r="5" spans="1:6" ht="20.25">
      <c r="A5" s="168" t="s">
        <v>3</v>
      </c>
      <c r="B5" s="168"/>
      <c r="C5" s="168"/>
      <c r="D5" s="168"/>
      <c r="F5" s="83" t="s">
        <v>4</v>
      </c>
    </row>
    <row r="6" spans="1:6" ht="13.5" thickBot="1">
      <c r="A6" s="8"/>
      <c r="B6" s="8"/>
      <c r="C6" s="8"/>
      <c r="D6" s="8"/>
    </row>
    <row r="7" spans="1:6" ht="13.5" thickBot="1">
      <c r="A7" s="163" t="s">
        <v>5</v>
      </c>
      <c r="B7" s="163"/>
      <c r="C7" s="163"/>
      <c r="D7" s="163"/>
      <c r="F7" s="4"/>
    </row>
    <row r="8" spans="1:6" ht="25.15" customHeight="1">
      <c r="A8" s="1" t="s">
        <v>6</v>
      </c>
      <c r="B8" s="2"/>
      <c r="C8" s="1"/>
      <c r="D8" s="1"/>
      <c r="F8" s="25" t="s">
        <v>7</v>
      </c>
    </row>
    <row r="9" spans="1:6" ht="25.15" customHeight="1">
      <c r="A9" s="1" t="s">
        <v>8</v>
      </c>
      <c r="B9" s="2"/>
      <c r="C9" s="1"/>
      <c r="D9" s="1"/>
      <c r="F9" s="4" t="s">
        <v>9</v>
      </c>
    </row>
    <row r="10" spans="1:6" ht="13.5" thickBot="1">
      <c r="A10" s="3"/>
      <c r="B10" s="5"/>
      <c r="C10" s="5"/>
      <c r="D10" s="5"/>
    </row>
    <row r="11" spans="1:6" ht="13.5" thickBot="1">
      <c r="A11" s="163" t="s">
        <v>10</v>
      </c>
      <c r="B11" s="163"/>
      <c r="C11" s="163"/>
      <c r="D11" s="163"/>
      <c r="F11" s="4"/>
    </row>
    <row r="12" spans="1:6" ht="52.15" customHeight="1">
      <c r="A12" s="1" t="s">
        <v>11</v>
      </c>
      <c r="B12" s="1" t="s">
        <v>12</v>
      </c>
      <c r="C12" s="1" t="s">
        <v>13</v>
      </c>
      <c r="D12" s="1" t="s">
        <v>14</v>
      </c>
      <c r="F12" s="4" t="s">
        <v>15</v>
      </c>
    </row>
    <row r="13" spans="1:6">
      <c r="A13" s="4" t="s">
        <v>16</v>
      </c>
      <c r="B13" s="4"/>
      <c r="C13" s="4"/>
      <c r="D13" s="4"/>
    </row>
    <row r="14" spans="1:6">
      <c r="A14" s="1"/>
      <c r="B14" s="4"/>
      <c r="C14" s="4"/>
      <c r="D14" s="4"/>
    </row>
    <row r="15" spans="1:6">
      <c r="A15" s="1"/>
      <c r="B15" s="4"/>
      <c r="C15" s="4"/>
      <c r="D15" s="4"/>
    </row>
    <row r="16" spans="1:6" ht="13.5" thickBot="1">
      <c r="A16" s="3"/>
      <c r="B16" s="5"/>
      <c r="C16" s="5"/>
      <c r="D16" s="5"/>
    </row>
    <row r="17" spans="1:6" ht="13.5" thickBot="1">
      <c r="A17" s="163" t="s">
        <v>17</v>
      </c>
      <c r="B17" s="163"/>
      <c r="C17" s="163"/>
      <c r="D17" s="163"/>
      <c r="F17" s="4"/>
    </row>
    <row r="18" spans="1:6" ht="60" customHeight="1">
      <c r="A18" s="1" t="s">
        <v>11</v>
      </c>
      <c r="B18" s="1" t="s">
        <v>12</v>
      </c>
      <c r="C18" s="1" t="s">
        <v>13</v>
      </c>
      <c r="D18" s="1" t="s">
        <v>18</v>
      </c>
      <c r="F18" s="4" t="s">
        <v>19</v>
      </c>
    </row>
    <row r="19" spans="1:6">
      <c r="A19" s="4" t="s">
        <v>16</v>
      </c>
      <c r="B19" s="4"/>
      <c r="C19" s="4"/>
      <c r="D19" s="4"/>
    </row>
    <row r="20" spans="1:6">
      <c r="A20" s="1"/>
      <c r="B20" s="4"/>
      <c r="C20" s="4"/>
      <c r="D20" s="4"/>
    </row>
    <row r="21" spans="1:6">
      <c r="A21" s="1"/>
      <c r="B21" s="4"/>
      <c r="C21" s="4"/>
      <c r="D21" s="4"/>
    </row>
  </sheetData>
  <mergeCells count="6">
    <mergeCell ref="A11:D11"/>
    <mergeCell ref="A17:D17"/>
    <mergeCell ref="A1:D1"/>
    <mergeCell ref="B3:D3"/>
    <mergeCell ref="A5:D5"/>
    <mergeCell ref="A7:D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61"/>
  <sheetViews>
    <sheetView showGridLines="0" topLeftCell="A15" zoomScale="90" zoomScaleNormal="90" workbookViewId="0">
      <selection activeCell="C18" sqref="C18:E18"/>
    </sheetView>
  </sheetViews>
  <sheetFormatPr defaultRowHeight="12.75"/>
  <cols>
    <col min="1" max="1" width="2.7109375" customWidth="1"/>
    <col min="2" max="2" width="37.7109375" style="80" customWidth="1"/>
    <col min="3" max="4" width="26" style="80" customWidth="1"/>
    <col min="5" max="5" width="81.42578125" style="80" customWidth="1"/>
    <col min="6" max="6" width="13.140625" style="81" bestFit="1" customWidth="1"/>
  </cols>
  <sheetData>
    <row r="1" spans="2:6" ht="15">
      <c r="B1" s="184" t="s">
        <v>20</v>
      </c>
      <c r="C1" s="184"/>
      <c r="D1" s="184"/>
      <c r="E1" s="184"/>
      <c r="F1" s="68"/>
    </row>
    <row r="2" spans="2:6" ht="15" thickBot="1">
      <c r="B2" s="69"/>
      <c r="C2" s="69"/>
      <c r="D2" s="69"/>
      <c r="E2" s="69"/>
      <c r="F2" s="68"/>
    </row>
    <row r="3" spans="2:6" ht="15.75" thickBot="1">
      <c r="B3" s="175" t="s">
        <v>21</v>
      </c>
      <c r="C3" s="176"/>
      <c r="D3" s="176"/>
      <c r="E3" s="177"/>
      <c r="F3" s="68"/>
    </row>
    <row r="4" spans="2:6" ht="15" thickBot="1">
      <c r="B4" s="69"/>
      <c r="C4" s="69"/>
      <c r="D4" s="69"/>
      <c r="E4" s="69"/>
      <c r="F4" s="68"/>
    </row>
    <row r="5" spans="2:6" ht="37.15" customHeight="1" thickBot="1">
      <c r="B5" s="70" t="s">
        <v>22</v>
      </c>
      <c r="C5" s="169" t="s">
        <v>23</v>
      </c>
      <c r="D5" s="170"/>
      <c r="E5" s="171"/>
      <c r="F5" s="68"/>
    </row>
    <row r="6" spans="2:6" ht="37.15" customHeight="1" thickBot="1">
      <c r="B6" s="70" t="s">
        <v>24</v>
      </c>
      <c r="C6" s="169" t="s">
        <v>25</v>
      </c>
      <c r="D6" s="170"/>
      <c r="E6" s="171"/>
      <c r="F6" s="68"/>
    </row>
    <row r="7" spans="2:6" ht="37.15" customHeight="1" thickBot="1">
      <c r="B7" s="70" t="s">
        <v>26</v>
      </c>
      <c r="C7" s="169" t="s">
        <v>27</v>
      </c>
      <c r="D7" s="170"/>
      <c r="E7" s="171"/>
      <c r="F7" s="68"/>
    </row>
    <row r="8" spans="2:6" ht="41.45" customHeight="1" thickBot="1">
      <c r="B8" s="70" t="s">
        <v>28</v>
      </c>
      <c r="C8" s="169" t="s">
        <v>29</v>
      </c>
      <c r="D8" s="170"/>
      <c r="E8" s="171"/>
      <c r="F8" s="68"/>
    </row>
    <row r="9" spans="2:6" ht="15" thickBot="1">
      <c r="B9" s="69"/>
      <c r="C9" s="69"/>
      <c r="D9" s="69"/>
      <c r="E9" s="69"/>
      <c r="F9" s="68"/>
    </row>
    <row r="10" spans="2:6" ht="15.75" thickBot="1">
      <c r="B10" s="175" t="s">
        <v>30</v>
      </c>
      <c r="C10" s="176"/>
      <c r="D10" s="176"/>
      <c r="E10" s="177"/>
      <c r="F10" s="68"/>
    </row>
    <row r="11" spans="2:6" ht="15" thickBot="1">
      <c r="B11" s="69"/>
      <c r="C11" s="69"/>
      <c r="D11" s="69"/>
      <c r="E11" s="69"/>
      <c r="F11" s="68"/>
    </row>
    <row r="12" spans="2:6" ht="49.15" customHeight="1" thickBot="1">
      <c r="B12" s="70" t="s">
        <v>31</v>
      </c>
      <c r="C12" s="172" t="s">
        <v>32</v>
      </c>
      <c r="D12" s="173"/>
      <c r="E12" s="174"/>
      <c r="F12" s="71"/>
    </row>
    <row r="13" spans="2:6" ht="49.15" customHeight="1" thickBot="1">
      <c r="B13" s="70" t="s">
        <v>33</v>
      </c>
      <c r="C13" s="169" t="s">
        <v>34</v>
      </c>
      <c r="D13" s="170"/>
      <c r="E13" s="171"/>
      <c r="F13" s="72"/>
    </row>
    <row r="14" spans="2:6" ht="49.9" customHeight="1" thickBot="1">
      <c r="B14" s="70" t="s">
        <v>35</v>
      </c>
      <c r="C14" s="169" t="s">
        <v>36</v>
      </c>
      <c r="D14" s="170"/>
      <c r="E14" s="171"/>
      <c r="F14" s="72"/>
    </row>
    <row r="15" spans="2:6" ht="88.9" customHeight="1" thickBot="1">
      <c r="B15" s="73" t="s">
        <v>37</v>
      </c>
      <c r="C15" s="169" t="s">
        <v>38</v>
      </c>
      <c r="D15" s="170"/>
      <c r="E15" s="171"/>
      <c r="F15" s="72"/>
    </row>
    <row r="16" spans="2:6" ht="33.6" customHeight="1" thickBot="1">
      <c r="B16" s="73" t="s">
        <v>39</v>
      </c>
      <c r="C16" s="169" t="s">
        <v>40</v>
      </c>
      <c r="D16" s="170"/>
      <c r="E16" s="171"/>
      <c r="F16" s="72"/>
    </row>
    <row r="17" spans="2:6" ht="46.9" customHeight="1" thickBot="1">
      <c r="B17" s="73" t="s">
        <v>41</v>
      </c>
      <c r="C17" s="169" t="s">
        <v>42</v>
      </c>
      <c r="D17" s="170"/>
      <c r="E17" s="171"/>
      <c r="F17" s="72"/>
    </row>
    <row r="18" spans="2:6" ht="41.45" customHeight="1" thickBot="1">
      <c r="B18" s="70" t="s">
        <v>43</v>
      </c>
      <c r="C18" s="169" t="s">
        <v>44</v>
      </c>
      <c r="D18" s="170"/>
      <c r="E18" s="171"/>
      <c r="F18" s="68"/>
    </row>
    <row r="19" spans="2:6" ht="54.6" customHeight="1" thickBot="1">
      <c r="B19" s="73" t="s">
        <v>45</v>
      </c>
      <c r="C19" s="169" t="s">
        <v>46</v>
      </c>
      <c r="D19" s="170"/>
      <c r="E19" s="171"/>
      <c r="F19" s="68"/>
    </row>
    <row r="20" spans="2:6" ht="15.75" thickBot="1">
      <c r="B20" s="74"/>
      <c r="C20" s="75"/>
      <c r="D20" s="75"/>
      <c r="E20" s="75"/>
      <c r="F20" s="68"/>
    </row>
    <row r="21" spans="2:6" ht="15.75" thickBot="1">
      <c r="B21" s="175" t="s">
        <v>47</v>
      </c>
      <c r="C21" s="176"/>
      <c r="D21" s="176"/>
      <c r="E21" s="177"/>
      <c r="F21" s="68"/>
    </row>
    <row r="22" spans="2:6" ht="15" thickBot="1">
      <c r="B22" s="69"/>
      <c r="C22" s="69"/>
      <c r="D22" s="69"/>
      <c r="E22" s="69"/>
      <c r="F22" s="68"/>
    </row>
    <row r="23" spans="2:6" ht="46.15" customHeight="1" thickBot="1">
      <c r="B23" s="76" t="s">
        <v>48</v>
      </c>
      <c r="C23" s="181" t="s">
        <v>49</v>
      </c>
      <c r="D23" s="182"/>
      <c r="E23" s="183"/>
      <c r="F23" s="68"/>
    </row>
    <row r="24" spans="2:6" ht="46.15" customHeight="1" thickBot="1">
      <c r="B24" s="76" t="s">
        <v>50</v>
      </c>
      <c r="C24" s="178" t="s">
        <v>51</v>
      </c>
      <c r="D24" s="179"/>
      <c r="E24" s="180"/>
      <c r="F24" s="72"/>
    </row>
    <row r="25" spans="2:6" ht="48.6" customHeight="1" thickBot="1">
      <c r="B25" s="76" t="s">
        <v>52</v>
      </c>
      <c r="C25" s="169" t="s">
        <v>53</v>
      </c>
      <c r="D25" s="170"/>
      <c r="E25" s="171"/>
      <c r="F25" s="68"/>
    </row>
    <row r="26" spans="2:6" ht="42.6" customHeight="1" thickBot="1">
      <c r="B26" s="76" t="s">
        <v>54</v>
      </c>
      <c r="C26" s="185" t="s">
        <v>55</v>
      </c>
      <c r="D26" s="179"/>
      <c r="E26" s="180"/>
      <c r="F26" s="68"/>
    </row>
    <row r="27" spans="2:6" ht="101.65" customHeight="1" thickBot="1">
      <c r="B27" s="76" t="s">
        <v>56</v>
      </c>
      <c r="C27" s="169" t="s">
        <v>57</v>
      </c>
      <c r="D27" s="170"/>
      <c r="E27" s="171"/>
      <c r="F27" s="68"/>
    </row>
    <row r="28" spans="2:6" ht="76.900000000000006" customHeight="1" thickBot="1">
      <c r="B28" s="76" t="s">
        <v>58</v>
      </c>
      <c r="C28" s="169" t="s">
        <v>59</v>
      </c>
      <c r="D28" s="170"/>
      <c r="E28" s="171"/>
      <c r="F28" s="77"/>
    </row>
    <row r="29" spans="2:6" ht="90.6" customHeight="1" thickBot="1">
      <c r="B29" s="76" t="s">
        <v>60</v>
      </c>
      <c r="C29" s="172" t="s">
        <v>61</v>
      </c>
      <c r="D29" s="170"/>
      <c r="E29" s="171"/>
      <c r="F29" s="72"/>
    </row>
    <row r="30" spans="2:6" ht="90.6" customHeight="1" thickBot="1">
      <c r="B30" s="78" t="s">
        <v>62</v>
      </c>
      <c r="C30" s="169" t="s">
        <v>63</v>
      </c>
      <c r="D30" s="170"/>
      <c r="E30" s="171"/>
      <c r="F30" s="72"/>
    </row>
    <row r="31" spans="2:6" ht="68.45" customHeight="1" thickBot="1">
      <c r="B31" s="76" t="s">
        <v>64</v>
      </c>
      <c r="C31" s="169" t="s">
        <v>65</v>
      </c>
      <c r="D31" s="170"/>
      <c r="E31" s="171"/>
      <c r="F31" s="68"/>
    </row>
    <row r="32" spans="2:6" ht="46.15" customHeight="1" thickBot="1">
      <c r="B32" s="76" t="s">
        <v>66</v>
      </c>
      <c r="C32" s="178" t="s">
        <v>67</v>
      </c>
      <c r="D32" s="179"/>
      <c r="E32" s="180"/>
      <c r="F32" s="72"/>
    </row>
    <row r="33" spans="2:6" ht="46.15" customHeight="1" thickBot="1">
      <c r="B33" s="76" t="s">
        <v>68</v>
      </c>
      <c r="C33" s="169" t="s">
        <v>69</v>
      </c>
      <c r="D33" s="170"/>
      <c r="E33" s="171"/>
      <c r="F33" s="68"/>
    </row>
    <row r="34" spans="2:6" ht="46.15" customHeight="1" thickBot="1">
      <c r="B34" s="76" t="s">
        <v>70</v>
      </c>
      <c r="C34" s="169" t="s">
        <v>71</v>
      </c>
      <c r="D34" s="170"/>
      <c r="E34" s="171"/>
      <c r="F34" s="68"/>
    </row>
    <row r="35" spans="2:6" ht="46.15" customHeight="1" thickBot="1">
      <c r="B35" s="76" t="s">
        <v>72</v>
      </c>
      <c r="C35" s="169" t="s">
        <v>73</v>
      </c>
      <c r="D35" s="170"/>
      <c r="E35" s="171"/>
      <c r="F35" s="68"/>
    </row>
    <row r="36" spans="2:6" ht="46.15" customHeight="1" thickBot="1">
      <c r="B36" s="76" t="s">
        <v>74</v>
      </c>
      <c r="C36" s="169" t="s">
        <v>75</v>
      </c>
      <c r="D36" s="170"/>
      <c r="E36" s="171"/>
      <c r="F36" s="68"/>
    </row>
    <row r="37" spans="2:6" ht="39.6" customHeight="1" thickBot="1">
      <c r="B37" s="76" t="s">
        <v>76</v>
      </c>
      <c r="C37" s="169" t="s">
        <v>77</v>
      </c>
      <c r="D37" s="170"/>
      <c r="E37" s="171"/>
      <c r="F37" s="68"/>
    </row>
    <row r="38" spans="2:6" ht="15" thickBot="1">
      <c r="B38" s="69"/>
      <c r="C38" s="69"/>
      <c r="D38" s="69"/>
      <c r="E38" s="69"/>
      <c r="F38" s="68"/>
    </row>
    <row r="39" spans="2:6" ht="15.75" thickBot="1">
      <c r="B39" s="175" t="s">
        <v>78</v>
      </c>
      <c r="C39" s="176"/>
      <c r="D39" s="176"/>
      <c r="E39" s="177"/>
      <c r="F39" s="68"/>
    </row>
    <row r="40" spans="2:6" ht="15" thickBot="1">
      <c r="B40" s="69"/>
      <c r="C40" s="69"/>
      <c r="D40" s="69"/>
      <c r="E40" s="69"/>
      <c r="F40" s="68"/>
    </row>
    <row r="41" spans="2:6" ht="51" customHeight="1" thickBot="1">
      <c r="B41" s="73" t="s">
        <v>79</v>
      </c>
      <c r="C41" s="169" t="s">
        <v>80</v>
      </c>
      <c r="D41" s="170"/>
      <c r="E41" s="171"/>
      <c r="F41" s="68"/>
    </row>
    <row r="42" spans="2:6" ht="51" customHeight="1" thickBot="1">
      <c r="B42" s="76" t="s">
        <v>81</v>
      </c>
      <c r="C42" s="169" t="s">
        <v>82</v>
      </c>
      <c r="D42" s="170"/>
      <c r="E42" s="171"/>
      <c r="F42" s="68"/>
    </row>
    <row r="43" spans="2:6" ht="33" customHeight="1" thickBot="1">
      <c r="B43" s="76" t="s">
        <v>83</v>
      </c>
      <c r="C43" s="172" t="s">
        <v>84</v>
      </c>
      <c r="D43" s="173"/>
      <c r="E43" s="174"/>
      <c r="F43" s="79"/>
    </row>
    <row r="44" spans="2:6" ht="33" customHeight="1" thickBot="1">
      <c r="B44" s="76" t="s">
        <v>85</v>
      </c>
      <c r="C44" s="169" t="s">
        <v>86</v>
      </c>
      <c r="D44" s="170"/>
      <c r="E44" s="171"/>
      <c r="F44" s="79"/>
    </row>
    <row r="45" spans="2:6" ht="38.450000000000003" customHeight="1" thickBot="1">
      <c r="B45" s="76" t="s">
        <v>87</v>
      </c>
      <c r="C45" s="169" t="s">
        <v>88</v>
      </c>
      <c r="D45" s="170"/>
      <c r="E45" s="171"/>
      <c r="F45" s="68"/>
    </row>
    <row r="46" spans="2:6" ht="15" thickBot="1">
      <c r="B46" s="69"/>
      <c r="C46" s="69"/>
      <c r="D46" s="69"/>
      <c r="E46" s="69"/>
      <c r="F46" s="68"/>
    </row>
    <row r="47" spans="2:6" ht="15.75" thickBot="1">
      <c r="B47" s="175" t="s">
        <v>89</v>
      </c>
      <c r="C47" s="176"/>
      <c r="D47" s="176"/>
      <c r="E47" s="177"/>
      <c r="F47" s="68"/>
    </row>
    <row r="48" spans="2:6" ht="15.75" thickBot="1">
      <c r="B48" s="82"/>
      <c r="C48" s="82"/>
      <c r="D48" s="82"/>
      <c r="E48" s="82"/>
      <c r="F48" s="68"/>
    </row>
    <row r="49" spans="2:6" ht="55.9" customHeight="1" thickBot="1">
      <c r="B49" s="76" t="s">
        <v>90</v>
      </c>
      <c r="C49" s="172" t="s">
        <v>91</v>
      </c>
      <c r="D49" s="173"/>
      <c r="E49" s="174"/>
      <c r="F49" s="68"/>
    </row>
    <row r="50" spans="2:6" ht="33.6" customHeight="1" thickBot="1">
      <c r="B50" s="76" t="s">
        <v>92</v>
      </c>
      <c r="C50" s="169" t="s">
        <v>93</v>
      </c>
      <c r="D50" s="170"/>
      <c r="E50" s="171"/>
      <c r="F50" s="68"/>
    </row>
    <row r="51" spans="2:6" ht="33.6" customHeight="1" thickBot="1">
      <c r="B51" s="76" t="s">
        <v>94</v>
      </c>
      <c r="C51" s="169" t="s">
        <v>95</v>
      </c>
      <c r="D51" s="170"/>
      <c r="E51" s="171"/>
      <c r="F51" s="68"/>
    </row>
    <row r="52" spans="2:6" ht="15" thickBot="1">
      <c r="B52" s="69"/>
      <c r="C52" s="69"/>
      <c r="D52" s="69"/>
      <c r="E52" s="69"/>
      <c r="F52" s="68"/>
    </row>
    <row r="53" spans="2:6" ht="15.75" thickBot="1">
      <c r="B53" s="175" t="s">
        <v>96</v>
      </c>
      <c r="C53" s="176"/>
      <c r="D53" s="176"/>
      <c r="E53" s="177"/>
      <c r="F53" s="68"/>
    </row>
    <row r="54" spans="2:6" ht="15" thickBot="1">
      <c r="B54" s="69"/>
      <c r="C54" s="69"/>
      <c r="D54" s="69"/>
      <c r="E54" s="69"/>
      <c r="F54" s="68"/>
    </row>
    <row r="55" spans="2:6" ht="43.15" customHeight="1" thickBot="1">
      <c r="B55" s="76" t="s">
        <v>97</v>
      </c>
      <c r="C55" s="169" t="s">
        <v>98</v>
      </c>
      <c r="D55" s="170"/>
      <c r="E55" s="171"/>
      <c r="F55" s="68"/>
    </row>
    <row r="56" spans="2:6" ht="59.65" customHeight="1" thickBot="1">
      <c r="B56" s="76" t="s">
        <v>99</v>
      </c>
      <c r="C56" s="169" t="s">
        <v>100</v>
      </c>
      <c r="D56" s="170"/>
      <c r="E56" s="171"/>
      <c r="F56" s="68"/>
    </row>
    <row r="57" spans="2:6" ht="59.65" customHeight="1" thickBot="1">
      <c r="B57" s="76" t="s">
        <v>101</v>
      </c>
      <c r="C57" s="169" t="s">
        <v>102</v>
      </c>
      <c r="D57" s="170"/>
      <c r="E57" s="171"/>
      <c r="F57" s="68"/>
    </row>
    <row r="58" spans="2:6" ht="43.15" customHeight="1" thickBot="1">
      <c r="B58" s="76" t="s">
        <v>103</v>
      </c>
      <c r="C58" s="169" t="s">
        <v>104</v>
      </c>
      <c r="D58" s="170"/>
      <c r="E58" s="171"/>
      <c r="F58" s="68"/>
    </row>
    <row r="59" spans="2:6" ht="54.4" customHeight="1" thickBot="1">
      <c r="B59" s="76" t="s">
        <v>105</v>
      </c>
      <c r="C59" s="169" t="s">
        <v>106</v>
      </c>
      <c r="D59" s="170"/>
      <c r="E59" s="171"/>
      <c r="F59" s="68"/>
    </row>
    <row r="60" spans="2:6" ht="54.4" customHeight="1" thickBot="1">
      <c r="B60" s="76" t="s">
        <v>107</v>
      </c>
      <c r="C60" s="169" t="s">
        <v>108</v>
      </c>
      <c r="D60" s="170"/>
      <c r="E60" s="171"/>
      <c r="F60" s="68"/>
    </row>
    <row r="61" spans="2:6" ht="83.65" customHeight="1" thickBot="1">
      <c r="B61" s="76" t="s">
        <v>109</v>
      </c>
      <c r="C61" s="172" t="s">
        <v>110</v>
      </c>
      <c r="D61" s="173"/>
      <c r="E61" s="174"/>
      <c r="F61" s="68"/>
    </row>
  </sheetData>
  <mergeCells count="49">
    <mergeCell ref="C36:E36"/>
    <mergeCell ref="C35:E35"/>
    <mergeCell ref="C25:E25"/>
    <mergeCell ref="C26:E26"/>
    <mergeCell ref="C31:E31"/>
    <mergeCell ref="C33:E33"/>
    <mergeCell ref="C32:E32"/>
    <mergeCell ref="C7:E7"/>
    <mergeCell ref="B1:E1"/>
    <mergeCell ref="B3:E3"/>
    <mergeCell ref="C14:E14"/>
    <mergeCell ref="C5:E5"/>
    <mergeCell ref="C6:E6"/>
    <mergeCell ref="C8:E8"/>
    <mergeCell ref="B10:E10"/>
    <mergeCell ref="C12:E12"/>
    <mergeCell ref="C13:E13"/>
    <mergeCell ref="C15:E15"/>
    <mergeCell ref="C17:E17"/>
    <mergeCell ref="C18:E18"/>
    <mergeCell ref="C29:E29"/>
    <mergeCell ref="C45:E45"/>
    <mergeCell ref="C42:E42"/>
    <mergeCell ref="C41:E41"/>
    <mergeCell ref="C43:E43"/>
    <mergeCell ref="C34:E34"/>
    <mergeCell ref="C37:E37"/>
    <mergeCell ref="B39:E39"/>
    <mergeCell ref="C30:E30"/>
    <mergeCell ref="C44:E44"/>
    <mergeCell ref="C27:E27"/>
    <mergeCell ref="C28:E28"/>
    <mergeCell ref="C19:E19"/>
    <mergeCell ref="C16:E16"/>
    <mergeCell ref="C61:E61"/>
    <mergeCell ref="B53:E53"/>
    <mergeCell ref="C55:E55"/>
    <mergeCell ref="C56:E56"/>
    <mergeCell ref="C57:E57"/>
    <mergeCell ref="C58:E58"/>
    <mergeCell ref="C59:E59"/>
    <mergeCell ref="C60:E60"/>
    <mergeCell ref="B47:E47"/>
    <mergeCell ref="C49:E49"/>
    <mergeCell ref="C50:E50"/>
    <mergeCell ref="C51:E51"/>
    <mergeCell ref="C24:E24"/>
    <mergeCell ref="B21:E21"/>
    <mergeCell ref="C23:E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W25"/>
  <sheetViews>
    <sheetView showGridLines="0" view="pageBreakPreview" zoomScale="55" zoomScaleNormal="10" zoomScaleSheetLayoutView="55" workbookViewId="0">
      <pane xSplit="2" ySplit="3" topLeftCell="C21" activePane="bottomRight" state="frozen"/>
      <selection pane="topRight" activeCell="C47" sqref="C47:E47"/>
      <selection pane="bottomLeft" activeCell="C47" sqref="C47:E47"/>
      <selection pane="bottomRight" activeCell="K22" sqref="K22"/>
    </sheetView>
  </sheetViews>
  <sheetFormatPr defaultColWidth="8.85546875" defaultRowHeight="12.75"/>
  <cols>
    <col min="1" max="1" width="7.140625" style="6" customWidth="1"/>
    <col min="2" max="2" width="1.85546875" style="6" customWidth="1"/>
    <col min="3" max="3" width="11.7109375" style="6" bestFit="1" customWidth="1"/>
    <col min="4" max="4" width="30.85546875" style="6" customWidth="1"/>
    <col min="5" max="5" width="11.85546875" style="6" bestFit="1" customWidth="1"/>
    <col min="6" max="6" width="16" style="6" bestFit="1" customWidth="1"/>
    <col min="7" max="7" width="1.7109375" style="6" customWidth="1"/>
    <col min="8" max="8" width="6.7109375" style="6" customWidth="1"/>
    <col min="9" max="9" width="16.7109375" style="6" bestFit="1" customWidth="1"/>
    <col min="10" max="10" width="22.42578125" style="6" bestFit="1" customWidth="1"/>
    <col min="11" max="12" width="32.140625" style="6" customWidth="1"/>
    <col min="13" max="13" width="26" style="6" customWidth="1"/>
    <col min="14" max="14" width="15.140625" style="6" customWidth="1"/>
    <col min="15" max="15" width="21" style="6" customWidth="1"/>
    <col min="16" max="16" width="1.7109375" style="6" customWidth="1"/>
    <col min="17" max="17" width="14" style="6" bestFit="1" customWidth="1"/>
    <col min="18" max="18" width="10.28515625" style="6" bestFit="1" customWidth="1"/>
    <col min="19" max="19" width="14" style="6" customWidth="1"/>
    <col min="20" max="20" width="14.28515625" style="6" customWidth="1"/>
    <col min="21" max="21" width="32.140625" style="6" customWidth="1"/>
    <col min="22" max="22" width="27.28515625" style="6" customWidth="1"/>
    <col min="23" max="23" width="17.7109375" style="6" customWidth="1"/>
    <col min="24" max="24" width="17.85546875" style="6" customWidth="1"/>
    <col min="25" max="25" width="10.7109375" style="6" customWidth="1"/>
    <col min="26" max="26" width="21.7109375" style="6" bestFit="1" customWidth="1"/>
    <col min="27" max="27" width="24.5703125" style="6" customWidth="1"/>
    <col min="28" max="28" width="23.7109375" style="6" customWidth="1"/>
    <col min="29" max="29" width="19.85546875" style="6" customWidth="1"/>
    <col min="30" max="30" width="12.85546875" style="6" customWidth="1"/>
    <col min="31" max="31" width="21.85546875" style="6" customWidth="1"/>
    <col min="32" max="32" width="1.85546875" style="6" customWidth="1"/>
    <col min="33" max="34" width="30.7109375" style="6" customWidth="1"/>
    <col min="35" max="35" width="26.140625" style="6" customWidth="1"/>
    <col min="36" max="36" width="24" style="6" customWidth="1"/>
    <col min="37" max="37" width="22.42578125" style="6" customWidth="1"/>
    <col min="38" max="38" width="2" style="6" customWidth="1"/>
    <col min="39" max="39" width="20.7109375" style="6" customWidth="1"/>
    <col min="40" max="40" width="24.42578125" style="6" customWidth="1"/>
    <col min="41" max="41" width="22.42578125" style="6" bestFit="1" customWidth="1"/>
    <col min="42" max="42" width="2" style="6" customWidth="1"/>
    <col min="43" max="43" width="21.85546875" style="6" customWidth="1"/>
    <col min="44" max="44" width="33.42578125" style="6" customWidth="1"/>
    <col min="45" max="45" width="37.42578125" style="6" customWidth="1"/>
    <col min="46" max="46" width="22" style="6" customWidth="1"/>
    <col min="47" max="47" width="17.5703125" style="6" customWidth="1"/>
    <col min="48" max="48" width="15.140625" style="6" customWidth="1"/>
    <col min="49" max="49" width="30.7109375" style="6" customWidth="1"/>
    <col min="50" max="50" width="17.140625" style="6" bestFit="1" customWidth="1"/>
    <col min="51" max="51" width="20.42578125" style="6" bestFit="1" customWidth="1"/>
    <col min="52" max="52" width="22.42578125" style="6" bestFit="1" customWidth="1"/>
    <col min="53" max="53" width="1.7109375" style="6" customWidth="1"/>
    <col min="54" max="16384" width="8.85546875" style="6"/>
  </cols>
  <sheetData>
    <row r="1" spans="2:49" ht="22.5" customHeight="1" thickBot="1">
      <c r="C1" s="186" t="s">
        <v>111</v>
      </c>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00"/>
      <c r="AN1" s="100"/>
      <c r="AO1" s="100"/>
      <c r="AP1" s="26"/>
      <c r="AQ1"/>
      <c r="AR1"/>
      <c r="AS1"/>
      <c r="AT1"/>
      <c r="AU1"/>
      <c r="AV1"/>
      <c r="AW1"/>
    </row>
    <row r="2" spans="2:49" ht="25.5" customHeight="1" thickBot="1">
      <c r="B2" s="9"/>
      <c r="C2" s="197" t="s">
        <v>21</v>
      </c>
      <c r="D2" s="198"/>
      <c r="E2" s="198"/>
      <c r="F2" s="199"/>
      <c r="G2" s="101"/>
      <c r="H2" s="197" t="s">
        <v>30</v>
      </c>
      <c r="I2" s="198"/>
      <c r="J2" s="198"/>
      <c r="K2" s="198"/>
      <c r="L2" s="198"/>
      <c r="M2" s="198"/>
      <c r="N2" s="198"/>
      <c r="O2" s="199"/>
      <c r="P2" s="101"/>
      <c r="Q2" s="200" t="s">
        <v>47</v>
      </c>
      <c r="R2" s="201"/>
      <c r="S2" s="201"/>
      <c r="T2" s="201"/>
      <c r="U2" s="201"/>
      <c r="V2" s="201"/>
      <c r="W2" s="201"/>
      <c r="X2" s="201"/>
      <c r="Y2" s="201"/>
      <c r="Z2" s="201"/>
      <c r="AA2" s="201"/>
      <c r="AB2" s="201"/>
      <c r="AC2" s="201"/>
      <c r="AD2" s="201"/>
      <c r="AE2" s="202"/>
      <c r="AF2" s="101"/>
      <c r="AG2" s="187" t="s">
        <v>78</v>
      </c>
      <c r="AH2" s="188"/>
      <c r="AI2" s="188"/>
      <c r="AJ2" s="189"/>
      <c r="AK2" s="190"/>
      <c r="AL2" s="101"/>
      <c r="AM2" s="191" t="s">
        <v>89</v>
      </c>
      <c r="AN2" s="192"/>
      <c r="AO2" s="193"/>
      <c r="AP2" s="38"/>
      <c r="AQ2" s="194" t="s">
        <v>96</v>
      </c>
      <c r="AR2" s="195"/>
      <c r="AS2" s="195"/>
      <c r="AT2" s="195"/>
      <c r="AU2" s="195"/>
      <c r="AV2" s="195"/>
      <c r="AW2" s="196"/>
    </row>
    <row r="3" spans="2:49" ht="45.75" customHeight="1" thickBot="1">
      <c r="B3" s="9"/>
      <c r="C3" s="102" t="s">
        <v>22</v>
      </c>
      <c r="D3" s="103" t="s">
        <v>24</v>
      </c>
      <c r="E3" s="103" t="s">
        <v>112</v>
      </c>
      <c r="F3" s="104" t="s">
        <v>113</v>
      </c>
      <c r="G3" s="105"/>
      <c r="H3" s="102" t="s">
        <v>114</v>
      </c>
      <c r="I3" s="103" t="s">
        <v>33</v>
      </c>
      <c r="J3" s="103" t="s">
        <v>35</v>
      </c>
      <c r="K3" s="103" t="s">
        <v>37</v>
      </c>
      <c r="L3" s="103" t="s">
        <v>39</v>
      </c>
      <c r="M3" s="103" t="s">
        <v>41</v>
      </c>
      <c r="N3" s="103" t="s">
        <v>43</v>
      </c>
      <c r="O3" s="104" t="s">
        <v>115</v>
      </c>
      <c r="P3" s="105"/>
      <c r="Q3" s="106" t="s">
        <v>48</v>
      </c>
      <c r="R3" s="107" t="s">
        <v>50</v>
      </c>
      <c r="S3" s="107" t="s">
        <v>52</v>
      </c>
      <c r="T3" s="107" t="s">
        <v>54</v>
      </c>
      <c r="U3" s="107" t="s">
        <v>56</v>
      </c>
      <c r="V3" s="107" t="s">
        <v>58</v>
      </c>
      <c r="W3" s="107" t="s">
        <v>60</v>
      </c>
      <c r="X3" s="107" t="s">
        <v>62</v>
      </c>
      <c r="Y3" s="107" t="s">
        <v>64</v>
      </c>
      <c r="Z3" s="107" t="s">
        <v>116</v>
      </c>
      <c r="AA3" s="108" t="s">
        <v>68</v>
      </c>
      <c r="AB3" s="108" t="s">
        <v>70</v>
      </c>
      <c r="AC3" s="108" t="s">
        <v>72</v>
      </c>
      <c r="AD3" s="108" t="s">
        <v>74</v>
      </c>
      <c r="AE3" s="108" t="s">
        <v>76</v>
      </c>
      <c r="AF3" s="105"/>
      <c r="AG3" s="109" t="s">
        <v>79</v>
      </c>
      <c r="AH3" s="109" t="s">
        <v>81</v>
      </c>
      <c r="AI3" s="109" t="s">
        <v>83</v>
      </c>
      <c r="AJ3" s="109" t="s">
        <v>117</v>
      </c>
      <c r="AK3" s="109" t="s">
        <v>87</v>
      </c>
      <c r="AL3" s="110"/>
      <c r="AM3" s="111" t="s">
        <v>118</v>
      </c>
      <c r="AN3" s="112" t="s">
        <v>92</v>
      </c>
      <c r="AO3" s="113" t="s">
        <v>94</v>
      </c>
      <c r="AP3" s="10"/>
      <c r="AQ3" s="39" t="s">
        <v>97</v>
      </c>
      <c r="AR3" s="39" t="s">
        <v>99</v>
      </c>
      <c r="AS3" s="39" t="s">
        <v>101</v>
      </c>
      <c r="AT3" s="39" t="s">
        <v>103</v>
      </c>
      <c r="AU3" s="39" t="s">
        <v>105</v>
      </c>
      <c r="AV3" s="39" t="s">
        <v>107</v>
      </c>
      <c r="AW3" s="39" t="s">
        <v>119</v>
      </c>
    </row>
    <row r="4" spans="2:49" s="13" customFormat="1" ht="112.5" customHeight="1">
      <c r="B4" s="12"/>
      <c r="C4" s="114" t="s">
        <v>120</v>
      </c>
      <c r="D4" s="96" t="s">
        <v>121</v>
      </c>
      <c r="E4" s="96" t="s">
        <v>122</v>
      </c>
      <c r="F4" s="96" t="s">
        <v>123</v>
      </c>
      <c r="G4" s="115"/>
      <c r="H4" s="155" t="s">
        <v>124</v>
      </c>
      <c r="I4" s="155" t="s">
        <v>125</v>
      </c>
      <c r="J4" s="156" t="s">
        <v>126</v>
      </c>
      <c r="K4" s="144" t="s">
        <v>127</v>
      </c>
      <c r="L4" s="144" t="s">
        <v>128</v>
      </c>
      <c r="M4" s="155" t="s">
        <v>129</v>
      </c>
      <c r="N4" s="157" t="s">
        <v>130</v>
      </c>
      <c r="O4" s="158" t="s">
        <v>131</v>
      </c>
      <c r="P4" s="118"/>
      <c r="Q4" s="119">
        <f>'Katılımcı Değerlendirmeleri'!S5</f>
        <v>3</v>
      </c>
      <c r="R4" s="119">
        <f>'Katılımcı Değerlendirmeleri'!S29</f>
        <v>3</v>
      </c>
      <c r="S4" s="120">
        <f>Q4*R4</f>
        <v>9</v>
      </c>
      <c r="T4" s="121" t="str">
        <f>IF(S4&lt;3,"ÇOK DÜŞÜK",IF(S4&lt;6,"DÜŞÜK",IF(S4&lt;12,"ORTA",IF(S4&lt;20," YÜKSEK",IF(S4&lt;26,"ÇOK YÜKSEK")))))</f>
        <v>ORTA</v>
      </c>
      <c r="U4" s="144" t="s">
        <v>132</v>
      </c>
      <c r="V4" s="123" t="s">
        <v>133</v>
      </c>
      <c r="W4" s="121">
        <f>IF(V4="Yeterli",0.1,IF(V4="Zayıf",0.8, IF(V4="Kısmen Yeterli", 0.4, IF(V4="Yeterli Değil",1))))</f>
        <v>0.4</v>
      </c>
      <c r="X4" s="121" t="s">
        <v>134</v>
      </c>
      <c r="Y4" s="124">
        <f t="shared" ref="Y4:Y23" si="0">S4*W4</f>
        <v>3.6</v>
      </c>
      <c r="Z4" s="125" t="str">
        <f>IF(Y4&lt;3,"ÇOK DÜŞÜK",IF(Y4&lt;6,"DÜŞÜK",IF(Y4&lt;12,"ORTA",IF(Y4&lt;20," YÜKSEK",IF(Y4&lt;26,"ÇOK YÜKSEK")))))</f>
        <v>DÜŞÜK</v>
      </c>
      <c r="AA4" s="96" t="s">
        <v>135</v>
      </c>
      <c r="AB4" s="98" t="s">
        <v>136</v>
      </c>
      <c r="AC4" s="96" t="s">
        <v>137</v>
      </c>
      <c r="AD4" s="98" t="s">
        <v>138</v>
      </c>
      <c r="AE4" s="96" t="s">
        <v>139</v>
      </c>
      <c r="AF4" s="115"/>
      <c r="AG4" s="114" t="s">
        <v>140</v>
      </c>
      <c r="AH4" s="96" t="s">
        <v>141</v>
      </c>
      <c r="AI4" s="96" t="s">
        <v>142</v>
      </c>
      <c r="AJ4" s="126">
        <v>45658</v>
      </c>
      <c r="AK4" s="127">
        <v>46022</v>
      </c>
      <c r="AL4" s="115"/>
      <c r="AM4" s="128" t="s">
        <v>143</v>
      </c>
      <c r="AN4" s="129"/>
      <c r="AO4" s="129"/>
      <c r="AP4" s="12"/>
      <c r="AQ4" s="13" t="s">
        <v>144</v>
      </c>
      <c r="AR4" s="13" t="s">
        <v>144</v>
      </c>
      <c r="AS4" s="13" t="s">
        <v>144</v>
      </c>
      <c r="AW4" s="16"/>
    </row>
    <row r="5" spans="2:49" s="13" customFormat="1" ht="129" customHeight="1">
      <c r="B5" s="12"/>
      <c r="C5" s="114" t="s">
        <v>120</v>
      </c>
      <c r="D5" s="96" t="s">
        <v>121</v>
      </c>
      <c r="E5" s="97" t="s">
        <v>145</v>
      </c>
      <c r="F5" s="96" t="s">
        <v>146</v>
      </c>
      <c r="G5" s="115"/>
      <c r="H5" s="155" t="s">
        <v>147</v>
      </c>
      <c r="I5" s="155" t="s">
        <v>125</v>
      </c>
      <c r="J5" s="156" t="s">
        <v>148</v>
      </c>
      <c r="K5" s="145" t="s">
        <v>149</v>
      </c>
      <c r="L5" s="159" t="s">
        <v>150</v>
      </c>
      <c r="M5" s="155" t="s">
        <v>151</v>
      </c>
      <c r="N5" s="157" t="s">
        <v>130</v>
      </c>
      <c r="O5" s="158" t="s">
        <v>131</v>
      </c>
      <c r="P5" s="118"/>
      <c r="Q5" s="119">
        <f>'Katılımcı Değerlendirmeleri'!S6</f>
        <v>3</v>
      </c>
      <c r="R5" s="119">
        <f>'Katılımcı Değerlendirmeleri'!S30</f>
        <v>4</v>
      </c>
      <c r="S5" s="120">
        <f>Q5*R5</f>
        <v>12</v>
      </c>
      <c r="T5" s="121" t="str">
        <f>IF(S5&lt;3,"ÇOK DÜŞÜK",IF(S5&lt;6,"DÜŞÜK",IF(S5&lt;12,"ORTA",IF(S5&lt;20," YÜKSEK",IF(S5&lt;26,"ÇOK YÜKSEK")))))</f>
        <v xml:space="preserve"> YÜKSEK</v>
      </c>
      <c r="U5" s="144" t="s">
        <v>152</v>
      </c>
      <c r="V5" s="123" t="s">
        <v>153</v>
      </c>
      <c r="W5" s="132">
        <f t="shared" ref="W5:W23" si="1">IF(V5="Yeterli",0.1,IF(V5="Zayıf",0.8, IF(V5="Kısmen Yeterli", 0.4, IF(V5="Yeterli Değil",1))))</f>
        <v>1</v>
      </c>
      <c r="X5" s="132" t="s">
        <v>134</v>
      </c>
      <c r="Y5" s="133">
        <f t="shared" si="0"/>
        <v>12</v>
      </c>
      <c r="Z5" s="134" t="str">
        <f t="shared" ref="Z5:Z23" si="2">IF(Y5&lt;3,"ÇOK DÜŞÜK",IF(Y5&lt;6,"DÜŞÜK",IF(Y5&lt;12,"ORTA",IF(Y5&lt;20," YÜKSEK",IF(Y5&lt;26,"ÇOK YÜKSEK")))))</f>
        <v xml:space="preserve"> YÜKSEK</v>
      </c>
      <c r="AA5" s="97" t="s">
        <v>154</v>
      </c>
      <c r="AB5" s="98" t="s">
        <v>136</v>
      </c>
      <c r="AC5" s="97" t="s">
        <v>155</v>
      </c>
      <c r="AD5" s="98" t="s">
        <v>138</v>
      </c>
      <c r="AE5" s="96" t="s">
        <v>139</v>
      </c>
      <c r="AF5" s="115"/>
      <c r="AG5" s="97" t="s">
        <v>140</v>
      </c>
      <c r="AH5" s="97" t="s">
        <v>156</v>
      </c>
      <c r="AI5" s="97" t="s">
        <v>157</v>
      </c>
      <c r="AJ5" s="126">
        <v>45658</v>
      </c>
      <c r="AK5" s="135">
        <v>46022</v>
      </c>
      <c r="AL5" s="115"/>
      <c r="AM5" s="97" t="s">
        <v>143</v>
      </c>
      <c r="AN5" s="99"/>
      <c r="AO5" s="99"/>
      <c r="AP5" s="15"/>
      <c r="AQ5" s="13" t="s">
        <v>144</v>
      </c>
      <c r="AR5" s="13" t="s">
        <v>144</v>
      </c>
      <c r="AS5" s="13" t="s">
        <v>144</v>
      </c>
      <c r="AT5" s="14"/>
      <c r="AU5" s="14"/>
      <c r="AV5" s="14"/>
      <c r="AW5" s="17"/>
    </row>
    <row r="6" spans="2:49" s="13" customFormat="1" ht="129" customHeight="1">
      <c r="B6" s="12"/>
      <c r="C6" s="114" t="s">
        <v>120</v>
      </c>
      <c r="D6" s="96" t="s">
        <v>121</v>
      </c>
      <c r="E6" s="96" t="s">
        <v>158</v>
      </c>
      <c r="F6" s="96" t="s">
        <v>159</v>
      </c>
      <c r="G6" s="115"/>
      <c r="H6" s="155" t="s">
        <v>160</v>
      </c>
      <c r="I6" s="155" t="s">
        <v>125</v>
      </c>
      <c r="J6" s="156" t="s">
        <v>161</v>
      </c>
      <c r="K6" s="146" t="s">
        <v>162</v>
      </c>
      <c r="L6" s="144" t="s">
        <v>163</v>
      </c>
      <c r="M6" s="155" t="s">
        <v>129</v>
      </c>
      <c r="N6" s="157" t="s">
        <v>164</v>
      </c>
      <c r="O6" s="158" t="s">
        <v>131</v>
      </c>
      <c r="P6" s="136"/>
      <c r="Q6" s="119">
        <f>'Katılımcı Değerlendirmeleri'!S7</f>
        <v>2</v>
      </c>
      <c r="R6" s="119">
        <f>'Katılımcı Değerlendirmeleri'!S31</f>
        <v>1</v>
      </c>
      <c r="S6" s="120">
        <f>Q6*R6</f>
        <v>2</v>
      </c>
      <c r="T6" s="121" t="str">
        <f>IF(S6&lt;3,"ÇOK DÜŞÜK",IF(S6&lt;6,"DÜŞÜK",IF(S6&lt;12,"ORTA",IF(S6&lt;20," YÜKSEK",IF(S6&lt;26,"ÇOK YÜKSEK")))))</f>
        <v>ÇOK DÜŞÜK</v>
      </c>
      <c r="U6" s="144" t="s">
        <v>165</v>
      </c>
      <c r="V6" s="137" t="s">
        <v>133</v>
      </c>
      <c r="W6" s="121">
        <f t="shared" si="1"/>
        <v>0.4</v>
      </c>
      <c r="X6" s="121" t="s">
        <v>134</v>
      </c>
      <c r="Y6" s="124">
        <f t="shared" si="0"/>
        <v>0.8</v>
      </c>
      <c r="Z6" s="125" t="str">
        <f t="shared" si="2"/>
        <v>ÇOK DÜŞÜK</v>
      </c>
      <c r="AA6" s="96" t="s">
        <v>166</v>
      </c>
      <c r="AB6" s="98" t="s">
        <v>136</v>
      </c>
      <c r="AC6" s="96" t="s">
        <v>167</v>
      </c>
      <c r="AD6" s="98" t="s">
        <v>138</v>
      </c>
      <c r="AE6" s="96" t="s">
        <v>139</v>
      </c>
      <c r="AF6" s="138"/>
      <c r="AG6" s="96" t="s">
        <v>140</v>
      </c>
      <c r="AH6" s="96" t="s">
        <v>168</v>
      </c>
      <c r="AI6" s="96" t="s">
        <v>169</v>
      </c>
      <c r="AJ6" s="126">
        <v>45658</v>
      </c>
      <c r="AK6" s="127">
        <v>46022</v>
      </c>
      <c r="AL6" s="115"/>
      <c r="AM6" s="128" t="s">
        <v>143</v>
      </c>
      <c r="AN6" s="129"/>
      <c r="AO6" s="129"/>
      <c r="AP6" s="15"/>
      <c r="AQ6" s="13" t="s">
        <v>144</v>
      </c>
      <c r="AR6" s="13" t="s">
        <v>144</v>
      </c>
      <c r="AS6" s="13" t="s">
        <v>144</v>
      </c>
      <c r="AW6" s="16"/>
    </row>
    <row r="7" spans="2:49" s="13" customFormat="1" ht="155.25" customHeight="1">
      <c r="B7" s="12"/>
      <c r="C7" s="114" t="s">
        <v>120</v>
      </c>
      <c r="D7" s="96" t="s">
        <v>121</v>
      </c>
      <c r="E7" s="97" t="s">
        <v>170</v>
      </c>
      <c r="F7" s="97" t="s">
        <v>171</v>
      </c>
      <c r="G7" s="115"/>
      <c r="H7" s="155" t="s">
        <v>172</v>
      </c>
      <c r="I7" s="155" t="s">
        <v>125</v>
      </c>
      <c r="J7" s="156" t="s">
        <v>148</v>
      </c>
      <c r="K7" s="146" t="s">
        <v>173</v>
      </c>
      <c r="L7" s="144" t="s">
        <v>174</v>
      </c>
      <c r="M7" s="155" t="s">
        <v>129</v>
      </c>
      <c r="N7" s="157" t="s">
        <v>130</v>
      </c>
      <c r="O7" s="158" t="s">
        <v>131</v>
      </c>
      <c r="P7" s="136"/>
      <c r="Q7" s="119">
        <f>'Katılımcı Değerlendirmeleri'!S8</f>
        <v>4</v>
      </c>
      <c r="R7" s="119">
        <f>'Katılımcı Değerlendirmeleri'!S32</f>
        <v>3</v>
      </c>
      <c r="S7" s="120">
        <f t="shared" ref="S7:S23" si="3">Q7*R7</f>
        <v>12</v>
      </c>
      <c r="T7" s="121" t="str">
        <f t="shared" ref="T7:T23" si="4">IF(S7&lt;3,"ÇOK DÜŞÜK",IF(S7&lt;6,"DÜŞÜK",IF(S7&lt;12,"ORTA",IF(S7&lt;20," YÜKSEK",IF(S7&lt;26,"ÇOK YÜKSEK")))))</f>
        <v xml:space="preserve"> YÜKSEK</v>
      </c>
      <c r="U7" s="144" t="s">
        <v>175</v>
      </c>
      <c r="V7" s="137" t="s">
        <v>176</v>
      </c>
      <c r="W7" s="132">
        <f t="shared" si="1"/>
        <v>0.1</v>
      </c>
      <c r="X7" s="132" t="s">
        <v>134</v>
      </c>
      <c r="Y7" s="133">
        <f t="shared" si="0"/>
        <v>1.2000000000000002</v>
      </c>
      <c r="Z7" s="134" t="str">
        <f t="shared" si="2"/>
        <v>ÇOK DÜŞÜK</v>
      </c>
      <c r="AA7" s="97" t="s">
        <v>177</v>
      </c>
      <c r="AB7" s="98" t="s">
        <v>136</v>
      </c>
      <c r="AC7" s="97" t="s">
        <v>178</v>
      </c>
      <c r="AD7" s="98" t="s">
        <v>138</v>
      </c>
      <c r="AE7" s="96" t="s">
        <v>139</v>
      </c>
      <c r="AF7" s="138"/>
      <c r="AG7" s="97" t="s">
        <v>140</v>
      </c>
      <c r="AH7" s="97" t="s">
        <v>179</v>
      </c>
      <c r="AI7" s="97" t="s">
        <v>180</v>
      </c>
      <c r="AJ7" s="139">
        <v>45658</v>
      </c>
      <c r="AK7" s="135">
        <v>46022</v>
      </c>
      <c r="AL7" s="115"/>
      <c r="AM7" s="97" t="s">
        <v>143</v>
      </c>
      <c r="AN7" s="99"/>
      <c r="AO7" s="99"/>
      <c r="AP7" s="15"/>
      <c r="AQ7" s="13" t="s">
        <v>144</v>
      </c>
      <c r="AR7" s="13" t="s">
        <v>144</v>
      </c>
      <c r="AS7" s="13" t="s">
        <v>144</v>
      </c>
      <c r="AT7" s="14"/>
      <c r="AU7" s="14"/>
      <c r="AV7" s="14"/>
      <c r="AW7" s="17"/>
    </row>
    <row r="8" spans="2:49" s="13" customFormat="1" ht="129" customHeight="1">
      <c r="B8" s="12"/>
      <c r="C8" s="114" t="s">
        <v>120</v>
      </c>
      <c r="D8" s="96" t="s">
        <v>121</v>
      </c>
      <c r="E8" s="97" t="s">
        <v>181</v>
      </c>
      <c r="F8" s="97" t="s">
        <v>182</v>
      </c>
      <c r="G8" s="115"/>
      <c r="H8" s="98" t="s">
        <v>183</v>
      </c>
      <c r="I8" s="98" t="s">
        <v>125</v>
      </c>
      <c r="J8" s="97" t="s">
        <v>148</v>
      </c>
      <c r="K8" s="130" t="s">
        <v>184</v>
      </c>
      <c r="L8" s="97" t="s">
        <v>185</v>
      </c>
      <c r="M8" s="99" t="s">
        <v>129</v>
      </c>
      <c r="N8" s="131" t="s">
        <v>130</v>
      </c>
      <c r="O8" s="117" t="s">
        <v>131</v>
      </c>
      <c r="P8" s="136"/>
      <c r="Q8" s="119">
        <f>'Katılımcı Değerlendirmeleri'!S10</f>
        <v>3</v>
      </c>
      <c r="R8" s="119">
        <f>'Katılımcı Değerlendirmeleri'!S34</f>
        <v>3</v>
      </c>
      <c r="S8" s="120">
        <f t="shared" ref="S8" si="5">Q8*R8</f>
        <v>9</v>
      </c>
      <c r="T8" s="121" t="str">
        <f t="shared" ref="T8" si="6">IF(S8&lt;3,"ÇOK DÜŞÜK",IF(S8&lt;6,"DÜŞÜK",IF(S8&lt;12,"ORTA",IF(S8&lt;20," YÜKSEK",IF(S8&lt;26,"ÇOK YÜKSEK")))))</f>
        <v>ORTA</v>
      </c>
      <c r="U8" s="122" t="s">
        <v>186</v>
      </c>
      <c r="V8" s="137" t="s">
        <v>176</v>
      </c>
      <c r="W8" s="132">
        <f t="shared" ref="W8" si="7">IF(V8="Yeterli",0.1,IF(V8="Zayıf",0.8, IF(V8="Kısmen Yeterli", 0.4, IF(V8="Yeterli Değil",1))))</f>
        <v>0.1</v>
      </c>
      <c r="X8" s="132" t="s">
        <v>134</v>
      </c>
      <c r="Y8" s="133">
        <f t="shared" ref="Y8" si="8">S8*W8</f>
        <v>0.9</v>
      </c>
      <c r="Z8" s="134" t="str">
        <f t="shared" ref="Z8" si="9">IF(Y8&lt;3,"ÇOK DÜŞÜK",IF(Y8&lt;6,"DÜŞÜK",IF(Y8&lt;12,"ORTA",IF(Y8&lt;20," YÜKSEK",IF(Y8&lt;26,"ÇOK YÜKSEK")))))</f>
        <v>ÇOK DÜŞÜK</v>
      </c>
      <c r="AA8" s="97" t="s">
        <v>187</v>
      </c>
      <c r="AB8" s="98" t="s">
        <v>136</v>
      </c>
      <c r="AC8" s="97" t="s">
        <v>188</v>
      </c>
      <c r="AD8" s="98" t="s">
        <v>138</v>
      </c>
      <c r="AE8" s="96" t="s">
        <v>139</v>
      </c>
      <c r="AF8" s="138"/>
      <c r="AG8" s="97" t="s">
        <v>140</v>
      </c>
      <c r="AH8" s="97" t="s">
        <v>189</v>
      </c>
      <c r="AI8" s="97" t="s">
        <v>190</v>
      </c>
      <c r="AJ8" s="139">
        <v>45658</v>
      </c>
      <c r="AK8" s="135">
        <v>46022</v>
      </c>
      <c r="AL8" s="115"/>
      <c r="AM8" s="97" t="s">
        <v>143</v>
      </c>
      <c r="AN8" s="99"/>
      <c r="AO8" s="99"/>
      <c r="AP8" s="15"/>
      <c r="AQ8" s="13" t="s">
        <v>144</v>
      </c>
      <c r="AR8" s="13" t="s">
        <v>144</v>
      </c>
      <c r="AS8" s="13" t="s">
        <v>144</v>
      </c>
      <c r="AT8" s="14"/>
      <c r="AU8" s="14"/>
      <c r="AV8" s="14"/>
      <c r="AW8" s="17"/>
    </row>
    <row r="9" spans="2:49" s="13" customFormat="1" ht="129" customHeight="1">
      <c r="B9" s="12"/>
      <c r="C9" s="114" t="s">
        <v>191</v>
      </c>
      <c r="D9" s="96" t="s">
        <v>192</v>
      </c>
      <c r="E9" s="97" t="s">
        <v>193</v>
      </c>
      <c r="F9" s="97" t="s">
        <v>194</v>
      </c>
      <c r="G9" s="138"/>
      <c r="H9" s="98" t="s">
        <v>195</v>
      </c>
      <c r="I9" s="98" t="s">
        <v>125</v>
      </c>
      <c r="J9" s="97" t="s">
        <v>148</v>
      </c>
      <c r="K9" s="130" t="s">
        <v>196</v>
      </c>
      <c r="L9" s="97" t="s">
        <v>197</v>
      </c>
      <c r="M9" s="99" t="s">
        <v>129</v>
      </c>
      <c r="N9" s="131" t="s">
        <v>130</v>
      </c>
      <c r="O9" s="117" t="s">
        <v>131</v>
      </c>
      <c r="P9" s="136"/>
      <c r="Q9" s="119">
        <f>'Katılımcı Değerlendirmeleri'!S10</f>
        <v>3</v>
      </c>
      <c r="R9" s="119">
        <f>'Katılımcı Değerlendirmeleri'!S34</f>
        <v>3</v>
      </c>
      <c r="S9" s="120">
        <f t="shared" si="3"/>
        <v>9</v>
      </c>
      <c r="T9" s="121" t="str">
        <f t="shared" si="4"/>
        <v>ORTA</v>
      </c>
      <c r="U9" s="122" t="s">
        <v>198</v>
      </c>
      <c r="V9" s="137" t="s">
        <v>176</v>
      </c>
      <c r="W9" s="132">
        <f t="shared" si="1"/>
        <v>0.1</v>
      </c>
      <c r="X9" s="132" t="s">
        <v>134</v>
      </c>
      <c r="Y9" s="133">
        <f t="shared" si="0"/>
        <v>0.9</v>
      </c>
      <c r="Z9" s="134" t="str">
        <f t="shared" si="2"/>
        <v>ÇOK DÜŞÜK</v>
      </c>
      <c r="AA9" s="97" t="s">
        <v>199</v>
      </c>
      <c r="AB9" s="98" t="s">
        <v>136</v>
      </c>
      <c r="AC9" s="97" t="s">
        <v>200</v>
      </c>
      <c r="AD9" s="98" t="s">
        <v>138</v>
      </c>
      <c r="AE9" s="96" t="s">
        <v>139</v>
      </c>
      <c r="AF9" s="138"/>
      <c r="AG9" s="97" t="s">
        <v>140</v>
      </c>
      <c r="AH9" s="97" t="s">
        <v>201</v>
      </c>
      <c r="AI9" s="97" t="s">
        <v>202</v>
      </c>
      <c r="AJ9" s="139">
        <v>45658</v>
      </c>
      <c r="AK9" s="135">
        <v>46022</v>
      </c>
      <c r="AL9" s="115"/>
      <c r="AM9" s="97" t="s">
        <v>143</v>
      </c>
      <c r="AN9" s="99"/>
      <c r="AO9" s="99"/>
      <c r="AP9" s="15"/>
      <c r="AQ9" s="13" t="s">
        <v>144</v>
      </c>
      <c r="AR9" s="13" t="s">
        <v>144</v>
      </c>
      <c r="AS9" s="13" t="s">
        <v>144</v>
      </c>
      <c r="AT9" s="14"/>
      <c r="AU9" s="14"/>
      <c r="AV9" s="14"/>
      <c r="AW9" s="17"/>
    </row>
    <row r="10" spans="2:49" s="13" customFormat="1" ht="129" customHeight="1">
      <c r="B10" s="12"/>
      <c r="C10" s="114" t="s">
        <v>191</v>
      </c>
      <c r="D10" s="96" t="s">
        <v>192</v>
      </c>
      <c r="E10" s="96" t="s">
        <v>203</v>
      </c>
      <c r="F10" s="96" t="s">
        <v>204</v>
      </c>
      <c r="G10" s="138"/>
      <c r="H10" s="98" t="s">
        <v>205</v>
      </c>
      <c r="I10" s="98" t="s">
        <v>125</v>
      </c>
      <c r="J10" s="96" t="s">
        <v>148</v>
      </c>
      <c r="K10" s="140" t="s">
        <v>206</v>
      </c>
      <c r="L10" s="96" t="s">
        <v>207</v>
      </c>
      <c r="M10" s="98" t="s">
        <v>129</v>
      </c>
      <c r="N10" s="116" t="s">
        <v>130</v>
      </c>
      <c r="O10" s="117" t="s">
        <v>131</v>
      </c>
      <c r="P10" s="136"/>
      <c r="Q10" s="119">
        <f>'Katılımcı Değerlendirmeleri'!S11</f>
        <v>3</v>
      </c>
      <c r="R10" s="119">
        <f>'Katılımcı Değerlendirmeleri'!S35</f>
        <v>2</v>
      </c>
      <c r="S10" s="120">
        <f t="shared" si="3"/>
        <v>6</v>
      </c>
      <c r="T10" s="121" t="str">
        <f t="shared" si="4"/>
        <v>ORTA</v>
      </c>
      <c r="U10" s="122" t="s">
        <v>208</v>
      </c>
      <c r="V10" s="123" t="s">
        <v>209</v>
      </c>
      <c r="W10" s="121">
        <f t="shared" si="1"/>
        <v>0.8</v>
      </c>
      <c r="X10" s="121" t="s">
        <v>134</v>
      </c>
      <c r="Y10" s="124">
        <f t="shared" si="0"/>
        <v>4.8000000000000007</v>
      </c>
      <c r="Z10" s="125" t="str">
        <f t="shared" si="2"/>
        <v>DÜŞÜK</v>
      </c>
      <c r="AA10" s="96" t="s">
        <v>210</v>
      </c>
      <c r="AB10" s="98" t="s">
        <v>136</v>
      </c>
      <c r="AC10" s="96" t="s">
        <v>211</v>
      </c>
      <c r="AD10" s="98" t="s">
        <v>138</v>
      </c>
      <c r="AE10" s="96" t="s">
        <v>212</v>
      </c>
      <c r="AF10" s="138"/>
      <c r="AG10" s="96" t="s">
        <v>140</v>
      </c>
      <c r="AH10" s="96" t="s">
        <v>213</v>
      </c>
      <c r="AI10" s="96" t="s">
        <v>214</v>
      </c>
      <c r="AJ10" s="126">
        <v>45658</v>
      </c>
      <c r="AK10" s="127">
        <v>46022</v>
      </c>
      <c r="AL10" s="115"/>
      <c r="AM10" s="128" t="s">
        <v>143</v>
      </c>
      <c r="AN10" s="129"/>
      <c r="AO10" s="129"/>
      <c r="AP10" s="15"/>
      <c r="AQ10" s="13" t="s">
        <v>144</v>
      </c>
      <c r="AR10" s="13" t="s">
        <v>144</v>
      </c>
      <c r="AS10" s="13" t="s">
        <v>144</v>
      </c>
      <c r="AW10" s="16"/>
    </row>
    <row r="11" spans="2:49" s="13" customFormat="1" ht="129" customHeight="1">
      <c r="B11" s="12"/>
      <c r="C11" s="141" t="s">
        <v>191</v>
      </c>
      <c r="D11" s="97" t="s">
        <v>192</v>
      </c>
      <c r="E11" s="97" t="s">
        <v>215</v>
      </c>
      <c r="F11" s="97" t="s">
        <v>216</v>
      </c>
      <c r="G11" s="138"/>
      <c r="H11" s="98" t="s">
        <v>217</v>
      </c>
      <c r="I11" s="98" t="s">
        <v>125</v>
      </c>
      <c r="J11" s="97" t="s">
        <v>218</v>
      </c>
      <c r="K11" s="140" t="s">
        <v>219</v>
      </c>
      <c r="L11" s="97" t="s">
        <v>220</v>
      </c>
      <c r="M11" s="99" t="s">
        <v>129</v>
      </c>
      <c r="N11" s="131" t="s">
        <v>164</v>
      </c>
      <c r="O11" s="117" t="s">
        <v>131</v>
      </c>
      <c r="P11" s="136"/>
      <c r="Q11" s="119">
        <f>'Katılımcı Değerlendirmeleri'!S12</f>
        <v>2</v>
      </c>
      <c r="R11" s="119">
        <f>'Katılımcı Değerlendirmeleri'!S36</f>
        <v>2</v>
      </c>
      <c r="S11" s="120">
        <f t="shared" si="3"/>
        <v>4</v>
      </c>
      <c r="T11" s="121" t="str">
        <f t="shared" si="4"/>
        <v>DÜŞÜK</v>
      </c>
      <c r="U11" s="122" t="s">
        <v>221</v>
      </c>
      <c r="V11" s="123" t="s">
        <v>133</v>
      </c>
      <c r="W11" s="132">
        <f t="shared" si="1"/>
        <v>0.4</v>
      </c>
      <c r="X11" s="132" t="s">
        <v>134</v>
      </c>
      <c r="Y11" s="133">
        <f t="shared" si="0"/>
        <v>1.6</v>
      </c>
      <c r="Z11" s="134" t="str">
        <f t="shared" si="2"/>
        <v>ÇOK DÜŞÜK</v>
      </c>
      <c r="AA11" s="97" t="s">
        <v>222</v>
      </c>
      <c r="AB11" s="98" t="s">
        <v>136</v>
      </c>
      <c r="AC11" s="97" t="s">
        <v>223</v>
      </c>
      <c r="AD11" s="98" t="s">
        <v>138</v>
      </c>
      <c r="AE11" s="96" t="s">
        <v>139</v>
      </c>
      <c r="AF11" s="138"/>
      <c r="AG11" s="97" t="s">
        <v>140</v>
      </c>
      <c r="AH11" s="97" t="s">
        <v>221</v>
      </c>
      <c r="AI11" s="97" t="s">
        <v>224</v>
      </c>
      <c r="AJ11" s="139">
        <v>45658</v>
      </c>
      <c r="AK11" s="135">
        <v>46022</v>
      </c>
      <c r="AL11" s="115"/>
      <c r="AM11" s="97" t="s">
        <v>143</v>
      </c>
      <c r="AN11" s="99"/>
      <c r="AO11" s="99"/>
      <c r="AP11" s="15"/>
      <c r="AQ11" s="13" t="s">
        <v>144</v>
      </c>
      <c r="AR11" s="13" t="s">
        <v>144</v>
      </c>
      <c r="AS11" s="13" t="s">
        <v>144</v>
      </c>
      <c r="AT11" s="14"/>
      <c r="AU11" s="14"/>
      <c r="AV11" s="14"/>
      <c r="AW11" s="17"/>
    </row>
    <row r="12" spans="2:49" s="13" customFormat="1" ht="222.75" customHeight="1">
      <c r="B12" s="12"/>
      <c r="C12" s="141" t="s">
        <v>225</v>
      </c>
      <c r="D12" s="97" t="s">
        <v>226</v>
      </c>
      <c r="E12" s="96" t="s">
        <v>227</v>
      </c>
      <c r="F12" s="96" t="s">
        <v>228</v>
      </c>
      <c r="G12" s="138"/>
      <c r="H12" s="98" t="s">
        <v>229</v>
      </c>
      <c r="I12" s="98" t="s">
        <v>125</v>
      </c>
      <c r="J12" s="96" t="s">
        <v>230</v>
      </c>
      <c r="K12" s="140" t="s">
        <v>231</v>
      </c>
      <c r="L12" s="96" t="s">
        <v>232</v>
      </c>
      <c r="M12" s="98" t="s">
        <v>129</v>
      </c>
      <c r="N12" s="116" t="s">
        <v>233</v>
      </c>
      <c r="O12" s="117" t="s">
        <v>131</v>
      </c>
      <c r="P12" s="136"/>
      <c r="Q12" s="119">
        <f>'Katılımcı Değerlendirmeleri'!S13</f>
        <v>1</v>
      </c>
      <c r="R12" s="119">
        <f>'Katılımcı Değerlendirmeleri'!S37</f>
        <v>2</v>
      </c>
      <c r="S12" s="120">
        <f t="shared" si="3"/>
        <v>2</v>
      </c>
      <c r="T12" s="121" t="str">
        <f t="shared" si="4"/>
        <v>ÇOK DÜŞÜK</v>
      </c>
      <c r="U12" s="122" t="s">
        <v>234</v>
      </c>
      <c r="V12" s="123" t="s">
        <v>133</v>
      </c>
      <c r="W12" s="121">
        <f t="shared" si="1"/>
        <v>0.4</v>
      </c>
      <c r="X12" s="121" t="s">
        <v>134</v>
      </c>
      <c r="Y12" s="124">
        <f t="shared" si="0"/>
        <v>0.8</v>
      </c>
      <c r="Z12" s="125" t="str">
        <f t="shared" si="2"/>
        <v>ÇOK DÜŞÜK</v>
      </c>
      <c r="AA12" s="96" t="s">
        <v>235</v>
      </c>
      <c r="AB12" s="98" t="s">
        <v>136</v>
      </c>
      <c r="AC12" s="96" t="s">
        <v>236</v>
      </c>
      <c r="AD12" s="98" t="s">
        <v>138</v>
      </c>
      <c r="AE12" s="96" t="s">
        <v>139</v>
      </c>
      <c r="AF12" s="138"/>
      <c r="AG12" s="96" t="s">
        <v>140</v>
      </c>
      <c r="AH12" s="96" t="s">
        <v>237</v>
      </c>
      <c r="AI12" s="96" t="s">
        <v>238</v>
      </c>
      <c r="AJ12" s="126">
        <v>45658</v>
      </c>
      <c r="AK12" s="127">
        <v>46022</v>
      </c>
      <c r="AL12" s="115"/>
      <c r="AM12" s="128" t="s">
        <v>143</v>
      </c>
      <c r="AN12" s="129"/>
      <c r="AO12" s="129"/>
      <c r="AP12" s="15"/>
      <c r="AQ12" s="13" t="s">
        <v>144</v>
      </c>
      <c r="AR12" s="13" t="s">
        <v>144</v>
      </c>
      <c r="AS12" s="13" t="s">
        <v>144</v>
      </c>
      <c r="AW12" s="16"/>
    </row>
    <row r="13" spans="2:49" s="13" customFormat="1" ht="129" customHeight="1">
      <c r="B13" s="12"/>
      <c r="C13" s="141" t="s">
        <v>225</v>
      </c>
      <c r="D13" s="97" t="s">
        <v>226</v>
      </c>
      <c r="E13" s="97" t="s">
        <v>239</v>
      </c>
      <c r="F13" s="97" t="s">
        <v>240</v>
      </c>
      <c r="G13" s="138"/>
      <c r="H13" s="98" t="s">
        <v>241</v>
      </c>
      <c r="I13" s="98" t="s">
        <v>125</v>
      </c>
      <c r="J13" s="97" t="s">
        <v>242</v>
      </c>
      <c r="K13" s="140" t="s">
        <v>243</v>
      </c>
      <c r="L13" s="99" t="s">
        <v>244</v>
      </c>
      <c r="M13" s="99" t="s">
        <v>129</v>
      </c>
      <c r="N13" s="131" t="s">
        <v>130</v>
      </c>
      <c r="O13" s="117" t="s">
        <v>131</v>
      </c>
      <c r="P13" s="136"/>
      <c r="Q13" s="119">
        <f>'Katılımcı Değerlendirmeleri'!S14</f>
        <v>3</v>
      </c>
      <c r="R13" s="119">
        <f>'Katılımcı Değerlendirmeleri'!S38</f>
        <v>3</v>
      </c>
      <c r="S13" s="120">
        <f t="shared" si="3"/>
        <v>9</v>
      </c>
      <c r="T13" s="121" t="str">
        <f t="shared" si="4"/>
        <v>ORTA</v>
      </c>
      <c r="U13" s="162" t="s">
        <v>245</v>
      </c>
      <c r="V13" s="137" t="s">
        <v>176</v>
      </c>
      <c r="W13" s="132">
        <f t="shared" si="1"/>
        <v>0.1</v>
      </c>
      <c r="X13" s="132" t="s">
        <v>134</v>
      </c>
      <c r="Y13" s="133">
        <f t="shared" si="0"/>
        <v>0.9</v>
      </c>
      <c r="Z13" s="134" t="str">
        <f t="shared" si="2"/>
        <v>ÇOK DÜŞÜK</v>
      </c>
      <c r="AA13" t="s">
        <v>246</v>
      </c>
      <c r="AB13" s="98" t="s">
        <v>136</v>
      </c>
      <c r="AC13" t="s">
        <v>247</v>
      </c>
      <c r="AD13" s="98" t="s">
        <v>138</v>
      </c>
      <c r="AE13" s="96" t="s">
        <v>139</v>
      </c>
      <c r="AF13" s="138"/>
      <c r="AG13" s="97" t="s">
        <v>140</v>
      </c>
      <c r="AH13" t="s">
        <v>248</v>
      </c>
      <c r="AI13" s="97" t="s">
        <v>249</v>
      </c>
      <c r="AJ13" s="139">
        <v>45658</v>
      </c>
      <c r="AK13" s="135">
        <v>46022</v>
      </c>
      <c r="AL13" s="115"/>
      <c r="AM13" s="97" t="s">
        <v>143</v>
      </c>
      <c r="AN13" s="99"/>
      <c r="AO13" s="99"/>
      <c r="AP13" s="15"/>
      <c r="AQ13" s="13" t="s">
        <v>144</v>
      </c>
      <c r="AR13" s="13" t="s">
        <v>144</v>
      </c>
      <c r="AS13" s="13" t="s">
        <v>144</v>
      </c>
      <c r="AT13" s="14"/>
      <c r="AU13" s="14"/>
      <c r="AV13" s="14"/>
      <c r="AW13" s="17"/>
    </row>
    <row r="14" spans="2:49" s="13" customFormat="1" ht="129" customHeight="1">
      <c r="B14" s="12"/>
      <c r="C14" s="141" t="s">
        <v>225</v>
      </c>
      <c r="D14" s="97" t="s">
        <v>226</v>
      </c>
      <c r="E14" s="96" t="s">
        <v>250</v>
      </c>
      <c r="F14" s="96" t="s">
        <v>251</v>
      </c>
      <c r="G14" s="138"/>
      <c r="H14" s="98" t="s">
        <v>252</v>
      </c>
      <c r="I14" s="98" t="s">
        <v>125</v>
      </c>
      <c r="J14" s="96" t="s">
        <v>161</v>
      </c>
      <c r="K14" s="140" t="s">
        <v>253</v>
      </c>
      <c r="L14" s="96" t="s">
        <v>254</v>
      </c>
      <c r="M14" s="98" t="s">
        <v>129</v>
      </c>
      <c r="N14" s="116" t="s">
        <v>164</v>
      </c>
      <c r="O14" s="117" t="s">
        <v>131</v>
      </c>
      <c r="P14" s="136"/>
      <c r="Q14" s="119">
        <f>'Katılımcı Değerlendirmeleri'!S15</f>
        <v>3</v>
      </c>
      <c r="R14" s="119">
        <f>'Katılımcı Değerlendirmeleri'!S39</f>
        <v>2</v>
      </c>
      <c r="S14" s="120">
        <f t="shared" si="3"/>
        <v>6</v>
      </c>
      <c r="T14" s="121" t="str">
        <f t="shared" si="4"/>
        <v>ORTA</v>
      </c>
      <c r="U14" s="122" t="s">
        <v>255</v>
      </c>
      <c r="V14" s="123" t="s">
        <v>133</v>
      </c>
      <c r="W14" s="121">
        <f t="shared" si="1"/>
        <v>0.4</v>
      </c>
      <c r="X14" s="121" t="s">
        <v>134</v>
      </c>
      <c r="Y14" s="124">
        <f t="shared" si="0"/>
        <v>2.4000000000000004</v>
      </c>
      <c r="Z14" s="125" t="str">
        <f t="shared" si="2"/>
        <v>ÇOK DÜŞÜK</v>
      </c>
      <c r="AA14" s="97" t="s">
        <v>256</v>
      </c>
      <c r="AB14" s="98" t="s">
        <v>136</v>
      </c>
      <c r="AC14" s="97" t="s">
        <v>257</v>
      </c>
      <c r="AD14" s="98" t="s">
        <v>138</v>
      </c>
      <c r="AE14" s="96" t="s">
        <v>139</v>
      </c>
      <c r="AF14" s="138"/>
      <c r="AG14" s="96" t="s">
        <v>140</v>
      </c>
      <c r="AH14" s="97" t="s">
        <v>258</v>
      </c>
      <c r="AI14" s="98" t="s">
        <v>259</v>
      </c>
      <c r="AJ14" s="126">
        <v>45658</v>
      </c>
      <c r="AK14" s="127">
        <v>46022</v>
      </c>
      <c r="AL14" s="115"/>
      <c r="AM14" s="128" t="s">
        <v>143</v>
      </c>
      <c r="AN14" s="129"/>
      <c r="AO14" s="129"/>
      <c r="AP14" s="15"/>
      <c r="AQ14" s="13" t="s">
        <v>144</v>
      </c>
      <c r="AR14" s="13" t="s">
        <v>144</v>
      </c>
      <c r="AS14" s="13" t="s">
        <v>144</v>
      </c>
      <c r="AW14" s="16"/>
    </row>
    <row r="15" spans="2:49" s="13" customFormat="1" ht="129" customHeight="1">
      <c r="B15" s="12"/>
      <c r="C15" s="141" t="s">
        <v>260</v>
      </c>
      <c r="D15" s="97" t="s">
        <v>261</v>
      </c>
      <c r="E15" s="97" t="s">
        <v>262</v>
      </c>
      <c r="F15" s="97" t="s">
        <v>263</v>
      </c>
      <c r="G15" s="138"/>
      <c r="H15" s="98" t="s">
        <v>264</v>
      </c>
      <c r="I15" s="98" t="s">
        <v>125</v>
      </c>
      <c r="J15" s="97" t="s">
        <v>265</v>
      </c>
      <c r="K15" s="140" t="s">
        <v>266</v>
      </c>
      <c r="L15" s="97" t="s">
        <v>267</v>
      </c>
      <c r="M15" s="99" t="s">
        <v>129</v>
      </c>
      <c r="N15" s="131" t="s">
        <v>164</v>
      </c>
      <c r="O15" s="117" t="s">
        <v>131</v>
      </c>
      <c r="P15" s="136"/>
      <c r="Q15" s="119">
        <f>'Katılımcı Değerlendirmeleri'!S16</f>
        <v>2</v>
      </c>
      <c r="R15" s="119">
        <f>'Katılımcı Değerlendirmeleri'!S40</f>
        <v>2</v>
      </c>
      <c r="S15" s="120">
        <f t="shared" si="3"/>
        <v>4</v>
      </c>
      <c r="T15" s="121" t="str">
        <f t="shared" si="4"/>
        <v>DÜŞÜK</v>
      </c>
      <c r="U15" s="122" t="s">
        <v>268</v>
      </c>
      <c r="V15" s="123" t="s">
        <v>209</v>
      </c>
      <c r="W15" s="132">
        <f t="shared" si="1"/>
        <v>0.8</v>
      </c>
      <c r="X15" s="132" t="s">
        <v>134</v>
      </c>
      <c r="Y15" s="133">
        <f t="shared" si="0"/>
        <v>3.2</v>
      </c>
      <c r="Z15" s="134" t="str">
        <f t="shared" si="2"/>
        <v>DÜŞÜK</v>
      </c>
      <c r="AA15" s="97" t="s">
        <v>269</v>
      </c>
      <c r="AB15" s="98" t="s">
        <v>136</v>
      </c>
      <c r="AC15" s="97" t="s">
        <v>270</v>
      </c>
      <c r="AD15" s="98" t="s">
        <v>138</v>
      </c>
      <c r="AE15" s="96" t="s">
        <v>139</v>
      </c>
      <c r="AF15" s="138"/>
      <c r="AG15" s="97" t="s">
        <v>140</v>
      </c>
      <c r="AH15" s="97" t="s">
        <v>271</v>
      </c>
      <c r="AI15" s="97" t="s">
        <v>142</v>
      </c>
      <c r="AJ15" s="139">
        <v>45658</v>
      </c>
      <c r="AK15" s="135">
        <v>46022</v>
      </c>
      <c r="AL15" s="115"/>
      <c r="AM15" s="97" t="s">
        <v>143</v>
      </c>
      <c r="AN15" s="99"/>
      <c r="AO15" s="99"/>
      <c r="AP15" s="15"/>
      <c r="AQ15" s="13" t="s">
        <v>144</v>
      </c>
      <c r="AR15" s="13" t="s">
        <v>144</v>
      </c>
      <c r="AS15" s="13" t="s">
        <v>144</v>
      </c>
      <c r="AT15" s="14"/>
      <c r="AU15" s="14"/>
      <c r="AV15" s="14"/>
      <c r="AW15" s="17"/>
    </row>
    <row r="16" spans="2:49" s="13" customFormat="1" ht="138.75" customHeight="1">
      <c r="B16" s="12"/>
      <c r="C16" s="114" t="s">
        <v>260</v>
      </c>
      <c r="D16" s="97" t="s">
        <v>261</v>
      </c>
      <c r="E16" s="96" t="s">
        <v>272</v>
      </c>
      <c r="F16" s="96" t="s">
        <v>273</v>
      </c>
      <c r="G16" s="138"/>
      <c r="H16" s="155" t="s">
        <v>274</v>
      </c>
      <c r="I16" s="155" t="s">
        <v>125</v>
      </c>
      <c r="J16" s="156" t="s">
        <v>275</v>
      </c>
      <c r="K16" s="160" t="s">
        <v>276</v>
      </c>
      <c r="L16" s="156" t="s">
        <v>277</v>
      </c>
      <c r="M16" s="98" t="s">
        <v>129</v>
      </c>
      <c r="N16" s="116" t="s">
        <v>164</v>
      </c>
      <c r="O16" s="117" t="s">
        <v>131</v>
      </c>
      <c r="P16" s="136"/>
      <c r="Q16" s="119">
        <f>'Katılımcı Değerlendirmeleri'!S17</f>
        <v>2</v>
      </c>
      <c r="R16" s="119">
        <f>'Katılımcı Değerlendirmeleri'!S41</f>
        <v>2</v>
      </c>
      <c r="S16" s="120">
        <f t="shared" si="3"/>
        <v>4</v>
      </c>
      <c r="T16" s="121" t="str">
        <f t="shared" si="4"/>
        <v>DÜŞÜK</v>
      </c>
      <c r="U16" s="161" t="s">
        <v>278</v>
      </c>
      <c r="V16" s="123" t="s">
        <v>133</v>
      </c>
      <c r="W16" s="121">
        <f t="shared" si="1"/>
        <v>0.4</v>
      </c>
      <c r="X16" s="121" t="s">
        <v>134</v>
      </c>
      <c r="Y16" s="124">
        <f t="shared" si="0"/>
        <v>1.6</v>
      </c>
      <c r="Z16" s="125" t="str">
        <f t="shared" si="2"/>
        <v>ÇOK DÜŞÜK</v>
      </c>
      <c r="AA16" s="156" t="s">
        <v>279</v>
      </c>
      <c r="AB16" s="98" t="s">
        <v>136</v>
      </c>
      <c r="AC16" s="156" t="s">
        <v>280</v>
      </c>
      <c r="AD16" s="98" t="s">
        <v>138</v>
      </c>
      <c r="AE16" s="96" t="s">
        <v>139</v>
      </c>
      <c r="AF16" s="138"/>
      <c r="AG16" s="96" t="s">
        <v>140</v>
      </c>
      <c r="AH16" s="156" t="s">
        <v>281</v>
      </c>
      <c r="AI16" s="96" t="s">
        <v>142</v>
      </c>
      <c r="AJ16" s="126">
        <v>45658</v>
      </c>
      <c r="AK16" s="127">
        <v>46022</v>
      </c>
      <c r="AL16" s="115"/>
      <c r="AM16" s="128" t="s">
        <v>143</v>
      </c>
      <c r="AN16" s="129"/>
      <c r="AO16" s="129"/>
      <c r="AP16" s="15"/>
      <c r="AQ16" s="13" t="s">
        <v>144</v>
      </c>
      <c r="AR16" s="13" t="s">
        <v>144</v>
      </c>
      <c r="AS16" s="13" t="s">
        <v>144</v>
      </c>
      <c r="AW16" s="16"/>
    </row>
    <row r="17" spans="2:49" s="13" customFormat="1" ht="144.75" customHeight="1">
      <c r="B17" s="12"/>
      <c r="C17" s="141" t="s">
        <v>260</v>
      </c>
      <c r="D17" s="97" t="s">
        <v>282</v>
      </c>
      <c r="E17" s="97" t="s">
        <v>283</v>
      </c>
      <c r="F17" s="97" t="s">
        <v>284</v>
      </c>
      <c r="G17" s="138"/>
      <c r="H17" s="155" t="s">
        <v>285</v>
      </c>
      <c r="I17" s="155" t="s">
        <v>125</v>
      </c>
      <c r="J17" s="156" t="s">
        <v>286</v>
      </c>
      <c r="K17" s="156" t="s">
        <v>287</v>
      </c>
      <c r="L17" s="156" t="s">
        <v>288</v>
      </c>
      <c r="M17" s="99" t="s">
        <v>129</v>
      </c>
      <c r="N17" s="131" t="s">
        <v>164</v>
      </c>
      <c r="O17" s="117" t="s">
        <v>131</v>
      </c>
      <c r="P17" s="136"/>
      <c r="Q17" s="119">
        <f>'Katılımcı Değerlendirmeleri'!S18</f>
        <v>1</v>
      </c>
      <c r="R17" s="119">
        <f>'Katılımcı Değerlendirmeleri'!S42</f>
        <v>1</v>
      </c>
      <c r="S17" s="120">
        <f t="shared" si="3"/>
        <v>1</v>
      </c>
      <c r="T17" s="121" t="str">
        <f t="shared" si="4"/>
        <v>ÇOK DÜŞÜK</v>
      </c>
      <c r="U17" s="161" t="s">
        <v>289</v>
      </c>
      <c r="V17" s="137" t="s">
        <v>176</v>
      </c>
      <c r="W17" s="132">
        <f t="shared" si="1"/>
        <v>0.1</v>
      </c>
      <c r="X17" s="132" t="s">
        <v>134</v>
      </c>
      <c r="Y17" s="133">
        <f t="shared" si="0"/>
        <v>0.1</v>
      </c>
      <c r="Z17" s="134" t="str">
        <f t="shared" si="2"/>
        <v>ÇOK DÜŞÜK</v>
      </c>
      <c r="AA17" s="156" t="s">
        <v>290</v>
      </c>
      <c r="AB17" s="98" t="s">
        <v>136</v>
      </c>
      <c r="AC17" s="156" t="s">
        <v>291</v>
      </c>
      <c r="AD17" s="98" t="s">
        <v>138</v>
      </c>
      <c r="AE17" s="96" t="s">
        <v>139</v>
      </c>
      <c r="AF17" s="138"/>
      <c r="AG17" s="97" t="s">
        <v>140</v>
      </c>
      <c r="AH17" s="156" t="s">
        <v>292</v>
      </c>
      <c r="AI17" s="97" t="s">
        <v>249</v>
      </c>
      <c r="AJ17" s="139">
        <v>45658</v>
      </c>
      <c r="AK17" s="135">
        <v>46022</v>
      </c>
      <c r="AL17" s="115"/>
      <c r="AM17" s="97" t="s">
        <v>143</v>
      </c>
      <c r="AN17" s="99"/>
      <c r="AO17" s="99"/>
      <c r="AP17" s="15"/>
      <c r="AQ17" s="13" t="s">
        <v>144</v>
      </c>
      <c r="AR17" s="13" t="s">
        <v>144</v>
      </c>
      <c r="AS17" s="13" t="s">
        <v>144</v>
      </c>
      <c r="AT17" s="14"/>
      <c r="AU17" s="14"/>
      <c r="AV17" s="14"/>
      <c r="AW17" s="17"/>
    </row>
    <row r="18" spans="2:49" s="13" customFormat="1" ht="129" customHeight="1">
      <c r="B18" s="12"/>
      <c r="C18" s="114" t="s">
        <v>260</v>
      </c>
      <c r="D18" s="97" t="s">
        <v>282</v>
      </c>
      <c r="E18" s="96" t="s">
        <v>293</v>
      </c>
      <c r="F18" s="96" t="s">
        <v>294</v>
      </c>
      <c r="G18" s="138"/>
      <c r="H18" s="155" t="s">
        <v>295</v>
      </c>
      <c r="I18" s="155" t="s">
        <v>125</v>
      </c>
      <c r="J18" s="156" t="s">
        <v>242</v>
      </c>
      <c r="K18" s="156" t="s">
        <v>296</v>
      </c>
      <c r="L18" s="156" t="s">
        <v>297</v>
      </c>
      <c r="M18" s="98" t="s">
        <v>129</v>
      </c>
      <c r="N18" s="116" t="s">
        <v>164</v>
      </c>
      <c r="O18" s="117" t="s">
        <v>131</v>
      </c>
      <c r="P18" s="136"/>
      <c r="Q18" s="119">
        <f>'Katılımcı Değerlendirmeleri'!S19</f>
        <v>2</v>
      </c>
      <c r="R18" s="119">
        <f>'Katılımcı Değerlendirmeleri'!S43</f>
        <v>1</v>
      </c>
      <c r="S18" s="120">
        <f t="shared" si="3"/>
        <v>2</v>
      </c>
      <c r="T18" s="121" t="str">
        <f t="shared" si="4"/>
        <v>ÇOK DÜŞÜK</v>
      </c>
      <c r="U18" s="161" t="s">
        <v>298</v>
      </c>
      <c r="V18" s="123" t="s">
        <v>209</v>
      </c>
      <c r="W18" s="121">
        <f t="shared" si="1"/>
        <v>0.8</v>
      </c>
      <c r="X18" s="121" t="s">
        <v>134</v>
      </c>
      <c r="Y18" s="124">
        <f t="shared" si="0"/>
        <v>1.6</v>
      </c>
      <c r="Z18" s="125" t="str">
        <f t="shared" si="2"/>
        <v>ÇOK DÜŞÜK</v>
      </c>
      <c r="AA18" s="156" t="s">
        <v>299</v>
      </c>
      <c r="AB18" s="98" t="s">
        <v>136</v>
      </c>
      <c r="AC18" s="156" t="s">
        <v>300</v>
      </c>
      <c r="AD18" s="98" t="s">
        <v>138</v>
      </c>
      <c r="AE18" s="96" t="s">
        <v>139</v>
      </c>
      <c r="AF18" s="138"/>
      <c r="AG18" s="96" t="s">
        <v>140</v>
      </c>
      <c r="AH18" s="156" t="s">
        <v>301</v>
      </c>
      <c r="AI18" s="96" t="s">
        <v>302</v>
      </c>
      <c r="AJ18" s="126">
        <v>45658</v>
      </c>
      <c r="AK18" s="127">
        <v>46022</v>
      </c>
      <c r="AL18" s="115"/>
      <c r="AM18" s="128" t="s">
        <v>143</v>
      </c>
      <c r="AN18" s="129"/>
      <c r="AO18" s="129"/>
      <c r="AP18" s="15"/>
      <c r="AQ18" s="13" t="s">
        <v>144</v>
      </c>
      <c r="AR18" s="13" t="s">
        <v>144</v>
      </c>
      <c r="AS18" s="13" t="s">
        <v>144</v>
      </c>
      <c r="AW18" s="16"/>
    </row>
    <row r="19" spans="2:49" s="13" customFormat="1" ht="159" customHeight="1">
      <c r="B19" s="12"/>
      <c r="C19" s="141" t="s">
        <v>260</v>
      </c>
      <c r="D19" s="97" t="s">
        <v>261</v>
      </c>
      <c r="E19" s="97" t="s">
        <v>303</v>
      </c>
      <c r="F19" s="97" t="s">
        <v>304</v>
      </c>
      <c r="G19" s="138"/>
      <c r="H19" s="155" t="s">
        <v>305</v>
      </c>
      <c r="I19" s="155" t="s">
        <v>125</v>
      </c>
      <c r="J19" s="156" t="s">
        <v>286</v>
      </c>
      <c r="K19" s="144" t="s">
        <v>306</v>
      </c>
      <c r="L19" s="156" t="s">
        <v>307</v>
      </c>
      <c r="M19" s="99" t="s">
        <v>129</v>
      </c>
      <c r="N19" s="131" t="s">
        <v>164</v>
      </c>
      <c r="O19" s="117" t="s">
        <v>131</v>
      </c>
      <c r="P19" s="136"/>
      <c r="Q19" s="119">
        <f>'Katılımcı Değerlendirmeleri'!S20</f>
        <v>2</v>
      </c>
      <c r="R19" s="119">
        <f>'Katılımcı Değerlendirmeleri'!S44</f>
        <v>2</v>
      </c>
      <c r="S19" s="120">
        <f t="shared" si="3"/>
        <v>4</v>
      </c>
      <c r="T19" s="121" t="str">
        <f t="shared" si="4"/>
        <v>DÜŞÜK</v>
      </c>
      <c r="U19" s="161" t="s">
        <v>308</v>
      </c>
      <c r="V19" s="123" t="s">
        <v>209</v>
      </c>
      <c r="W19" s="132">
        <f t="shared" si="1"/>
        <v>0.8</v>
      </c>
      <c r="X19" s="132" t="s">
        <v>134</v>
      </c>
      <c r="Y19" s="133">
        <f t="shared" si="0"/>
        <v>3.2</v>
      </c>
      <c r="Z19" s="134" t="str">
        <f t="shared" si="2"/>
        <v>DÜŞÜK</v>
      </c>
      <c r="AA19" s="156" t="s">
        <v>309</v>
      </c>
      <c r="AB19" s="98" t="s">
        <v>136</v>
      </c>
      <c r="AC19" s="156" t="s">
        <v>310</v>
      </c>
      <c r="AD19" s="98" t="s">
        <v>138</v>
      </c>
      <c r="AE19" s="96" t="s">
        <v>139</v>
      </c>
      <c r="AF19" s="138"/>
      <c r="AG19" s="97" t="s">
        <v>140</v>
      </c>
      <c r="AH19" s="156" t="s">
        <v>311</v>
      </c>
      <c r="AI19" s="97" t="s">
        <v>312</v>
      </c>
      <c r="AJ19" s="139">
        <v>45658</v>
      </c>
      <c r="AK19" s="135">
        <v>46022</v>
      </c>
      <c r="AL19" s="115"/>
      <c r="AM19" s="97" t="s">
        <v>143</v>
      </c>
      <c r="AN19" s="99"/>
      <c r="AO19" s="99"/>
      <c r="AP19" s="15"/>
      <c r="AQ19" s="13" t="s">
        <v>144</v>
      </c>
      <c r="AR19" s="13" t="s">
        <v>144</v>
      </c>
      <c r="AS19" s="13" t="s">
        <v>144</v>
      </c>
      <c r="AT19" s="14"/>
      <c r="AU19" s="14"/>
      <c r="AV19" s="14"/>
      <c r="AW19" s="17"/>
    </row>
    <row r="20" spans="2:49" s="13" customFormat="1" ht="129" customHeight="1">
      <c r="B20" s="12"/>
      <c r="C20" s="114" t="s">
        <v>313</v>
      </c>
      <c r="D20" s="96" t="s">
        <v>314</v>
      </c>
      <c r="E20" s="96" t="s">
        <v>315</v>
      </c>
      <c r="F20" s="96" t="s">
        <v>316</v>
      </c>
      <c r="G20" s="138"/>
      <c r="H20" s="98" t="s">
        <v>317</v>
      </c>
      <c r="I20" s="98" t="s">
        <v>125</v>
      </c>
      <c r="J20" s="96" t="s">
        <v>148</v>
      </c>
      <c r="K20" s="140" t="s">
        <v>318</v>
      </c>
      <c r="L20" s="96" t="s">
        <v>319</v>
      </c>
      <c r="M20" s="98" t="s">
        <v>129</v>
      </c>
      <c r="N20" s="116" t="s">
        <v>130</v>
      </c>
      <c r="O20" s="117" t="s">
        <v>131</v>
      </c>
      <c r="P20" s="136"/>
      <c r="Q20" s="119">
        <f>'Katılımcı Değerlendirmeleri'!S21</f>
        <v>2</v>
      </c>
      <c r="R20" s="119">
        <f>'Katılımcı Değerlendirmeleri'!S45</f>
        <v>2</v>
      </c>
      <c r="S20" s="120">
        <f t="shared" si="3"/>
        <v>4</v>
      </c>
      <c r="T20" s="121" t="str">
        <f t="shared" si="4"/>
        <v>DÜŞÜK</v>
      </c>
      <c r="U20" s="161" t="s">
        <v>320</v>
      </c>
      <c r="V20" s="123" t="s">
        <v>209</v>
      </c>
      <c r="W20" s="121">
        <f t="shared" si="1"/>
        <v>0.8</v>
      </c>
      <c r="X20" s="121" t="s">
        <v>134</v>
      </c>
      <c r="Y20" s="124">
        <f t="shared" si="0"/>
        <v>3.2</v>
      </c>
      <c r="Z20" s="125" t="str">
        <f t="shared" si="2"/>
        <v>DÜŞÜK</v>
      </c>
      <c r="AA20" s="156" t="s">
        <v>321</v>
      </c>
      <c r="AB20" s="98" t="s">
        <v>136</v>
      </c>
      <c r="AC20" s="96" t="s">
        <v>322</v>
      </c>
      <c r="AD20" s="98" t="s">
        <v>138</v>
      </c>
      <c r="AE20" s="96" t="s">
        <v>139</v>
      </c>
      <c r="AF20" s="138"/>
      <c r="AG20" s="96" t="s">
        <v>140</v>
      </c>
      <c r="AH20" s="96" t="s">
        <v>323</v>
      </c>
      <c r="AI20" s="97" t="s">
        <v>324</v>
      </c>
      <c r="AJ20" s="126">
        <v>45658</v>
      </c>
      <c r="AK20" s="127">
        <v>46022</v>
      </c>
      <c r="AL20" s="115"/>
      <c r="AM20" s="128" t="s">
        <v>143</v>
      </c>
      <c r="AN20" s="129"/>
      <c r="AO20" s="129"/>
      <c r="AP20" s="15"/>
      <c r="AQ20" s="13" t="s">
        <v>144</v>
      </c>
      <c r="AR20" s="13" t="s">
        <v>144</v>
      </c>
      <c r="AS20" s="13" t="s">
        <v>144</v>
      </c>
      <c r="AW20" s="16"/>
    </row>
    <row r="21" spans="2:49" s="13" customFormat="1" ht="129" customHeight="1">
      <c r="B21" s="12"/>
      <c r="C21" s="141" t="s">
        <v>313</v>
      </c>
      <c r="D21" s="96" t="s">
        <v>314</v>
      </c>
      <c r="E21" s="97" t="s">
        <v>325</v>
      </c>
      <c r="F21" s="97" t="s">
        <v>326</v>
      </c>
      <c r="G21" s="138"/>
      <c r="H21" s="98" t="s">
        <v>327</v>
      </c>
      <c r="I21" s="98" t="s">
        <v>125</v>
      </c>
      <c r="J21" s="97" t="s">
        <v>328</v>
      </c>
      <c r="K21" s="140" t="s">
        <v>329</v>
      </c>
      <c r="L21" s="97" t="s">
        <v>330</v>
      </c>
      <c r="M21" s="99" t="s">
        <v>129</v>
      </c>
      <c r="N21" s="131" t="s">
        <v>233</v>
      </c>
      <c r="O21" s="117" t="s">
        <v>131</v>
      </c>
      <c r="P21" s="136"/>
      <c r="Q21" s="119">
        <f>'Katılımcı Değerlendirmeleri'!S22</f>
        <v>1</v>
      </c>
      <c r="R21" s="119">
        <f>'Katılımcı Değerlendirmeleri'!S46</f>
        <v>1</v>
      </c>
      <c r="S21" s="120">
        <f t="shared" si="3"/>
        <v>1</v>
      </c>
      <c r="T21" s="121" t="str">
        <f t="shared" si="4"/>
        <v>ÇOK DÜŞÜK</v>
      </c>
      <c r="U21" s="161" t="s">
        <v>331</v>
      </c>
      <c r="V21" s="123" t="s">
        <v>133</v>
      </c>
      <c r="W21" s="132">
        <f t="shared" si="1"/>
        <v>0.4</v>
      </c>
      <c r="X21" s="132" t="s">
        <v>134</v>
      </c>
      <c r="Y21" s="133">
        <f t="shared" si="0"/>
        <v>0.4</v>
      </c>
      <c r="Z21" s="134" t="str">
        <f t="shared" si="2"/>
        <v>ÇOK DÜŞÜK</v>
      </c>
      <c r="AA21" s="156" t="s">
        <v>332</v>
      </c>
      <c r="AB21" s="98" t="s">
        <v>136</v>
      </c>
      <c r="AC21" s="97" t="s">
        <v>331</v>
      </c>
      <c r="AD21" s="98" t="s">
        <v>138</v>
      </c>
      <c r="AE21" s="96" t="s">
        <v>139</v>
      </c>
      <c r="AF21" s="138"/>
      <c r="AG21" s="97" t="s">
        <v>140</v>
      </c>
      <c r="AH21" s="97" t="s">
        <v>333</v>
      </c>
      <c r="AI21" s="97" t="s">
        <v>324</v>
      </c>
      <c r="AJ21" s="139">
        <v>45658</v>
      </c>
      <c r="AK21" s="135">
        <v>46022</v>
      </c>
      <c r="AL21" s="115"/>
      <c r="AM21" s="97" t="s">
        <v>143</v>
      </c>
      <c r="AN21" s="99"/>
      <c r="AO21" s="99"/>
      <c r="AP21" s="15"/>
      <c r="AQ21" s="13" t="s">
        <v>144</v>
      </c>
      <c r="AR21" s="13" t="s">
        <v>144</v>
      </c>
      <c r="AS21" s="13" t="s">
        <v>144</v>
      </c>
      <c r="AT21" s="14"/>
      <c r="AU21" s="14"/>
      <c r="AV21" s="14"/>
      <c r="AW21" s="17"/>
    </row>
    <row r="22" spans="2:49" s="13" customFormat="1" ht="129" customHeight="1">
      <c r="B22" s="12"/>
      <c r="C22" s="114" t="s">
        <v>313</v>
      </c>
      <c r="D22" s="96" t="s">
        <v>314</v>
      </c>
      <c r="E22" s="96" t="s">
        <v>334</v>
      </c>
      <c r="F22" s="96" t="s">
        <v>335</v>
      </c>
      <c r="G22" s="138"/>
      <c r="H22" s="98" t="s">
        <v>336</v>
      </c>
      <c r="I22" s="98" t="s">
        <v>125</v>
      </c>
      <c r="J22" s="96" t="s">
        <v>328</v>
      </c>
      <c r="K22" s="140" t="s">
        <v>337</v>
      </c>
      <c r="L22" s="96" t="s">
        <v>338</v>
      </c>
      <c r="M22" s="98" t="s">
        <v>129</v>
      </c>
      <c r="N22" s="116" t="s">
        <v>164</v>
      </c>
      <c r="O22" s="117" t="s">
        <v>131</v>
      </c>
      <c r="P22" s="136"/>
      <c r="Q22" s="119">
        <f>'Katılımcı Değerlendirmeleri'!S23</f>
        <v>2</v>
      </c>
      <c r="R22" s="119">
        <f>'Katılımcı Değerlendirmeleri'!S47</f>
        <v>2</v>
      </c>
      <c r="S22" s="120">
        <f t="shared" si="3"/>
        <v>4</v>
      </c>
      <c r="T22" s="121" t="str">
        <f t="shared" si="4"/>
        <v>DÜŞÜK</v>
      </c>
      <c r="U22" s="122" t="s">
        <v>339</v>
      </c>
      <c r="V22" s="137" t="s">
        <v>176</v>
      </c>
      <c r="W22" s="121">
        <f t="shared" si="1"/>
        <v>0.1</v>
      </c>
      <c r="X22" s="121" t="s">
        <v>134</v>
      </c>
      <c r="Y22" s="124">
        <f t="shared" si="0"/>
        <v>0.4</v>
      </c>
      <c r="Z22" s="125" t="str">
        <f t="shared" si="2"/>
        <v>ÇOK DÜŞÜK</v>
      </c>
      <c r="AA22" s="156" t="s">
        <v>340</v>
      </c>
      <c r="AB22" s="98" t="s">
        <v>136</v>
      </c>
      <c r="AC22" s="96" t="s">
        <v>341</v>
      </c>
      <c r="AD22" s="98" t="s">
        <v>138</v>
      </c>
      <c r="AE22" s="96" t="s">
        <v>139</v>
      </c>
      <c r="AF22" s="138"/>
      <c r="AG22" s="96" t="s">
        <v>140</v>
      </c>
      <c r="AH22" s="96" t="s">
        <v>342</v>
      </c>
      <c r="AI22" s="96" t="s">
        <v>343</v>
      </c>
      <c r="AJ22" s="126">
        <v>45658</v>
      </c>
      <c r="AK22" s="127">
        <v>46022</v>
      </c>
      <c r="AL22" s="115"/>
      <c r="AM22" s="128" t="s">
        <v>143</v>
      </c>
      <c r="AN22" s="129"/>
      <c r="AO22" s="129"/>
      <c r="AP22" s="15"/>
      <c r="AQ22" s="13" t="s">
        <v>144</v>
      </c>
      <c r="AR22" s="13" t="s">
        <v>144</v>
      </c>
      <c r="AS22" s="13" t="s">
        <v>144</v>
      </c>
      <c r="AW22" s="16"/>
    </row>
    <row r="23" spans="2:49" s="13" customFormat="1" ht="129" customHeight="1">
      <c r="B23" s="12"/>
      <c r="C23" s="141" t="s">
        <v>313</v>
      </c>
      <c r="D23" s="96" t="s">
        <v>314</v>
      </c>
      <c r="E23" s="97" t="s">
        <v>344</v>
      </c>
      <c r="F23" s="97" t="s">
        <v>345</v>
      </c>
      <c r="G23" s="138"/>
      <c r="H23" s="98" t="s">
        <v>346</v>
      </c>
      <c r="I23" s="98" t="s">
        <v>125</v>
      </c>
      <c r="J23" s="97" t="s">
        <v>148</v>
      </c>
      <c r="K23" s="140" t="s">
        <v>347</v>
      </c>
      <c r="L23" s="97" t="s">
        <v>348</v>
      </c>
      <c r="M23" s="99" t="s">
        <v>129</v>
      </c>
      <c r="N23" s="131" t="s">
        <v>130</v>
      </c>
      <c r="O23" s="117" t="s">
        <v>131</v>
      </c>
      <c r="P23" s="136"/>
      <c r="Q23" s="119">
        <f>'Katılımcı Değerlendirmeleri'!S24</f>
        <v>4</v>
      </c>
      <c r="R23" s="119">
        <f>'Katılımcı Değerlendirmeleri'!S48</f>
        <v>4</v>
      </c>
      <c r="S23" s="120">
        <f t="shared" si="3"/>
        <v>16</v>
      </c>
      <c r="T23" s="121" t="str">
        <f t="shared" si="4"/>
        <v xml:space="preserve"> YÜKSEK</v>
      </c>
      <c r="U23" s="122" t="s">
        <v>349</v>
      </c>
      <c r="V23" s="123" t="s">
        <v>133</v>
      </c>
      <c r="W23" s="132">
        <f t="shared" si="1"/>
        <v>0.4</v>
      </c>
      <c r="X23" s="132" t="s">
        <v>134</v>
      </c>
      <c r="Y23" s="133">
        <f t="shared" si="0"/>
        <v>6.4</v>
      </c>
      <c r="Z23" s="134" t="str">
        <f t="shared" si="2"/>
        <v>ORTA</v>
      </c>
      <c r="AA23" s="156" t="s">
        <v>350</v>
      </c>
      <c r="AB23" s="98" t="s">
        <v>136</v>
      </c>
      <c r="AC23" s="97" t="s">
        <v>351</v>
      </c>
      <c r="AD23" s="98" t="s">
        <v>138</v>
      </c>
      <c r="AE23" s="96" t="s">
        <v>139</v>
      </c>
      <c r="AF23" s="138"/>
      <c r="AG23" s="97" t="s">
        <v>140</v>
      </c>
      <c r="AH23" s="97" t="s">
        <v>352</v>
      </c>
      <c r="AI23" s="97" t="s">
        <v>353</v>
      </c>
      <c r="AJ23" s="139">
        <v>45658</v>
      </c>
      <c r="AK23" s="135">
        <v>46022</v>
      </c>
      <c r="AL23" s="115"/>
      <c r="AM23" s="97" t="s">
        <v>143</v>
      </c>
      <c r="AN23" s="99"/>
      <c r="AO23" s="99"/>
      <c r="AP23" s="15"/>
      <c r="AQ23" s="13" t="s">
        <v>144</v>
      </c>
      <c r="AR23" s="13" t="s">
        <v>144</v>
      </c>
      <c r="AS23" s="13" t="s">
        <v>144</v>
      </c>
      <c r="AT23" s="14"/>
      <c r="AU23" s="14"/>
      <c r="AV23" s="14"/>
      <c r="AW23" s="17"/>
    </row>
    <row r="24" spans="2:49">
      <c r="G24" s="11"/>
    </row>
    <row r="25" spans="2:49">
      <c r="G25" s="11"/>
    </row>
  </sheetData>
  <mergeCells count="7">
    <mergeCell ref="C1:AL1"/>
    <mergeCell ref="AG2:AK2"/>
    <mergeCell ref="AM2:AO2"/>
    <mergeCell ref="AQ2:AW2"/>
    <mergeCell ref="C2:F2"/>
    <mergeCell ref="H2:O2"/>
    <mergeCell ref="Q2:AE2"/>
  </mergeCells>
  <conditionalFormatting sqref="Q4:R23">
    <cfRule type="cellIs" dxfId="32" priority="6" operator="equal">
      <formula>1</formula>
    </cfRule>
    <cfRule type="containsText" dxfId="31" priority="7" operator="containsText" text="5">
      <formula>NOT(ISERROR(SEARCH("5",Q4)))</formula>
    </cfRule>
    <cfRule type="containsText" dxfId="30" priority="8" operator="containsText" text="4">
      <formula>NOT(ISERROR(SEARCH("4",Q4)))</formula>
    </cfRule>
    <cfRule type="containsText" dxfId="29" priority="9" operator="containsText" text="3">
      <formula>NOT(ISERROR(SEARCH("3",Q4)))</formula>
    </cfRule>
    <cfRule type="containsText" dxfId="28" priority="10" operator="containsText" text="2">
      <formula>NOT(ISERROR(SEARCH("2",Q4)))</formula>
    </cfRule>
  </conditionalFormatting>
  <conditionalFormatting sqref="T4:T23">
    <cfRule type="beginsWith" dxfId="27" priority="1" operator="beginsWith" text="ÇOK DÜŞÜK">
      <formula>LEFT(T4,LEN("ÇOK DÜŞÜK"))="ÇOK DÜŞÜK"</formula>
    </cfRule>
    <cfRule type="beginsWith" dxfId="26" priority="2" operator="beginsWith" text="ÇOK">
      <formula>LEFT(T4,LEN("ÇOK"))="ÇOK"</formula>
    </cfRule>
    <cfRule type="endsWith" dxfId="25" priority="3" operator="endsWith" text="YÜKSEK">
      <formula>RIGHT(T4,LEN("YÜKSEK"))="YÜKSEK"</formula>
    </cfRule>
    <cfRule type="endsWith" dxfId="24" priority="4" operator="endsWith" text="DÜŞÜK">
      <formula>RIGHT(T4,LEN("DÜŞÜK"))="DÜŞÜK"</formula>
    </cfRule>
    <cfRule type="containsText" dxfId="23" priority="5" operator="containsText" text="ORTA">
      <formula>NOT(ISERROR(SEARCH("ORTA",T4)))</formula>
    </cfRule>
  </conditionalFormatting>
  <conditionalFormatting sqref="V4:V23">
    <cfRule type="beginsWith" dxfId="22" priority="11" operator="beginsWith" text="Kısmen">
      <formula>LEFT(V4,LEN("Kısmen"))="Kısmen"</formula>
    </cfRule>
    <cfRule type="endsWith" dxfId="21" priority="17" operator="endsWith" text="Değil">
      <formula>RIGHT(V4,LEN("Değil"))="Değil"</formula>
    </cfRule>
    <cfRule type="beginsWith" dxfId="20" priority="18" operator="beginsWith" text="Etkin">
      <formula>LEFT(V4,LEN("Etkin"))="Etkin"</formula>
    </cfRule>
    <cfRule type="beginsWith" dxfId="19" priority="19" operator="beginsWith" text="Zayıf">
      <formula>LEFT(V4,LEN("Zayıf"))="Zayıf"</formula>
    </cfRule>
  </conditionalFormatting>
  <conditionalFormatting sqref="Z4">
    <cfRule type="containsText" dxfId="18" priority="37" operator="containsText" text="&quot;--&quot;">
      <formula>NOT(ISERROR(SEARCH("""--""",Z4)))</formula>
    </cfRule>
    <cfRule type="containsText" dxfId="17" priority="38" operator="containsText" text="ÇOK YÜKSEK">
      <formula>NOT(ISERROR(SEARCH("ÇOK YÜKSEK",Z4)))</formula>
    </cfRule>
    <cfRule type="containsText" dxfId="16" priority="39" operator="containsText" text="YÜKSEK">
      <formula>NOT(ISERROR(SEARCH("YÜKSEK",Z4)))</formula>
    </cfRule>
    <cfRule type="containsText" dxfId="15" priority="40" operator="containsText" text="ORTA">
      <formula>NOT(ISERROR(SEARCH("ORTA",Z4)))</formula>
    </cfRule>
    <cfRule type="beginsWith" dxfId="14" priority="41" operator="beginsWith" text="DÜŞÜK">
      <formula>LEFT(Z4,LEN("DÜŞÜK"))="DÜŞÜK"</formula>
    </cfRule>
    <cfRule type="containsText" dxfId="13" priority="42" operator="containsText" text="ÇOK DÜŞ">
      <formula>NOT(ISERROR(SEARCH("ÇOK DÜŞ",Z4)))</formula>
    </cfRule>
  </conditionalFormatting>
  <conditionalFormatting sqref="Z5:Z23">
    <cfRule type="containsText" dxfId="12" priority="12" operator="containsText" text="ÇOK YÜKSEK">
      <formula>NOT(ISERROR(SEARCH("ÇOK YÜKSEK",Z5)))</formula>
    </cfRule>
    <cfRule type="containsText" dxfId="11" priority="13" operator="containsText" text="YÜKSEK">
      <formula>NOT(ISERROR(SEARCH("YÜKSEK",Z5)))</formula>
    </cfRule>
    <cfRule type="containsText" dxfId="10" priority="14" operator="containsText" text="ORTA">
      <formula>NOT(ISERROR(SEARCH("ORTA",Z5)))</formula>
    </cfRule>
    <cfRule type="beginsWith" dxfId="9" priority="15" operator="beginsWith" text="DÜŞÜk">
      <formula>LEFT(Z5,LEN("DÜŞÜk"))="DÜŞÜk"</formula>
    </cfRule>
    <cfRule type="containsText" dxfId="8" priority="16" operator="containsText" text="ÇOK DÜŞ">
      <formula>NOT(ISERROR(SEARCH("ÇOK DÜŞ",Z5)))</formula>
    </cfRule>
  </conditionalFormatting>
  <dataValidations count="7">
    <dataValidation type="list" allowBlank="1" showInputMessage="1" showErrorMessage="1" sqref="V4:V23" xr:uid="{00000000-0002-0000-0200-000000000000}">
      <formula1>"Yeterli Değil, Kısmen Yeterli, Yeterli, Seçiniz, Zayıf"</formula1>
    </dataValidation>
    <dataValidation type="list" allowBlank="1" showInputMessage="1" showErrorMessage="1" sqref="Q4:R23" xr:uid="{00000000-0002-0000-0200-000001000000}">
      <formula1>"Seçiniz, 1, 2, 3, 4, 5"</formula1>
    </dataValidation>
    <dataValidation type="list" allowBlank="1" showInputMessage="1" showErrorMessage="1" sqref="AG4:AG23" xr:uid="{00000000-0002-0000-0200-000002000000}">
      <formula1>"Seçiniz, Riskten Kaçınmak, Riski Devretmek, Riski Kabul Etmek, Riski Azaltmak, Riski Azaltmak ve Riski Devretmek"</formula1>
    </dataValidation>
    <dataValidation type="list" allowBlank="1" showInputMessage="1" showErrorMessage="1" sqref="I4:I23" xr:uid="{00000000-0002-0000-0200-000003000000}">
      <formula1>"Seçiniz, Güncel, Güncel Değil, Değişti"</formula1>
    </dataValidation>
    <dataValidation type="list" allowBlank="1" showInputMessage="1" showErrorMessage="1" sqref="AM4:AM23" xr:uid="{00000000-0002-0000-0200-000004000000}">
      <formula1>"Seçiniz, İlave Risk Yönetimi Faaliyeti Gerçekleştirildi, İlave Risk Yönetimi Faaliyeti Geliştirme Aşamasında, İlave Risk Yönetimi Faalieti Planlandı, İlave Risk Yönetimi Faaliyeti Gerçekleştirilmedi"</formula1>
    </dataValidation>
    <dataValidation type="list" allowBlank="1" showInputMessage="1" showErrorMessage="1" sqref="X4:X23" xr:uid="{00000000-0002-0000-0200-000005000000}">
      <formula1>"Etki, Olasılık, Etki ve Olasılık"</formula1>
    </dataValidation>
    <dataValidation type="list" allowBlank="1" showInputMessage="1" showErrorMessage="1" sqref="M4:M23" xr:uid="{00000000-0002-0000-0200-000006000000}">
      <formula1>"Fırsat, Tehdit"</formula1>
    </dataValidation>
  </dataValidations>
  <pageMargins left="0.7" right="0.7" top="0.75" bottom="0.75" header="0.3" footer="0.3"/>
  <pageSetup paperSize="9" scale="79" orientation="portrait" r:id="rId1"/>
  <rowBreaks count="2" manualBreakCount="2">
    <brk id="8" max="48" man="1"/>
    <brk id="15" max="16383" man="1"/>
  </rowBreaks>
  <colBreaks count="2" manualBreakCount="2">
    <brk id="21" max="32" man="1"/>
    <brk id="2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48"/>
  <sheetViews>
    <sheetView tabSelected="1" topLeftCell="A33" workbookViewId="0">
      <selection activeCell="C40" sqref="C40:D48"/>
    </sheetView>
  </sheetViews>
  <sheetFormatPr defaultColWidth="8.85546875" defaultRowHeight="14.25"/>
  <cols>
    <col min="1" max="1" width="2.85546875" style="40" customWidth="1"/>
    <col min="2" max="2" width="10.140625" style="40" customWidth="1"/>
    <col min="3" max="3" width="11.42578125" style="40" customWidth="1"/>
    <col min="4" max="4" width="89.28515625" style="142" customWidth="1"/>
    <col min="5" max="10" width="10.28515625" style="40" bestFit="1" customWidth="1"/>
    <col min="11" max="11" width="8.85546875" style="40" customWidth="1"/>
    <col min="12" max="17" width="8.85546875" style="40"/>
    <col min="18" max="18" width="12.7109375" style="40" customWidth="1"/>
    <col min="19" max="19" width="20.7109375" style="40" bestFit="1" customWidth="1"/>
    <col min="20" max="16384" width="8.85546875" style="40"/>
  </cols>
  <sheetData>
    <row r="1" spans="2:20" ht="28.9" customHeight="1" thickBot="1">
      <c r="B1" s="203" t="s">
        <v>354</v>
      </c>
      <c r="C1" s="204"/>
      <c r="D1" s="204"/>
      <c r="E1" s="204"/>
      <c r="F1" s="204"/>
      <c r="G1" s="204"/>
      <c r="H1" s="204"/>
      <c r="I1" s="204"/>
      <c r="J1" s="204"/>
    </row>
    <row r="2" spans="2:20" ht="15" customHeight="1" thickBot="1">
      <c r="E2" s="41"/>
      <c r="F2" s="41"/>
      <c r="G2" s="41"/>
      <c r="H2" s="41"/>
      <c r="I2" s="41"/>
      <c r="J2" s="41"/>
      <c r="K2" s="41"/>
    </row>
    <row r="3" spans="2:20" ht="26.45" customHeight="1" thickBot="1">
      <c r="B3" s="205" t="s">
        <v>355</v>
      </c>
      <c r="C3" s="206"/>
      <c r="D3" s="206"/>
      <c r="E3" s="206"/>
      <c r="F3" s="206"/>
      <c r="G3" s="206"/>
      <c r="H3" s="206"/>
      <c r="I3" s="206"/>
      <c r="J3" s="206"/>
      <c r="M3" s="207" t="s">
        <v>356</v>
      </c>
      <c r="N3" s="208"/>
      <c r="O3" s="208"/>
      <c r="P3" s="208"/>
      <c r="Q3" s="208"/>
      <c r="R3" s="208"/>
      <c r="S3" s="209"/>
    </row>
    <row r="4" spans="2:20" ht="28.5">
      <c r="B4" s="42" t="s">
        <v>357</v>
      </c>
      <c r="C4" s="43" t="s">
        <v>31</v>
      </c>
      <c r="D4" s="154" t="s">
        <v>358</v>
      </c>
      <c r="E4" s="43">
        <v>1</v>
      </c>
      <c r="F4" s="43">
        <f>E4+1</f>
        <v>2</v>
      </c>
      <c r="G4" s="43">
        <f t="shared" ref="G4:J4" si="0">F4+1</f>
        <v>3</v>
      </c>
      <c r="H4" s="43">
        <f t="shared" si="0"/>
        <v>4</v>
      </c>
      <c r="I4" s="43">
        <f t="shared" si="0"/>
        <v>5</v>
      </c>
      <c r="J4" s="43">
        <f t="shared" si="0"/>
        <v>6</v>
      </c>
      <c r="K4" s="93"/>
      <c r="M4" s="44">
        <v>5</v>
      </c>
      <c r="N4" s="45">
        <v>4</v>
      </c>
      <c r="O4" s="45">
        <v>3</v>
      </c>
      <c r="P4" s="45">
        <v>2</v>
      </c>
      <c r="Q4" s="45">
        <v>1</v>
      </c>
      <c r="R4" s="45" t="s">
        <v>359</v>
      </c>
      <c r="S4" s="46" t="s">
        <v>360</v>
      </c>
    </row>
    <row r="5" spans="2:20" ht="45">
      <c r="B5" s="47">
        <v>1</v>
      </c>
      <c r="C5" s="152" t="s">
        <v>124</v>
      </c>
      <c r="D5" s="147" t="s">
        <v>127</v>
      </c>
      <c r="E5" s="153">
        <v>2</v>
      </c>
      <c r="F5" s="49">
        <v>3</v>
      </c>
      <c r="G5" s="49">
        <v>3</v>
      </c>
      <c r="H5" s="49">
        <v>4</v>
      </c>
      <c r="I5" s="49">
        <v>2</v>
      </c>
      <c r="J5" s="49">
        <v>3</v>
      </c>
      <c r="K5" s="94"/>
      <c r="M5" s="50">
        <f t="shared" ref="M5:M24" si="1">COUNTIF(E5:K5,"5")</f>
        <v>0</v>
      </c>
      <c r="N5" s="51">
        <f t="shared" ref="N5:N24" si="2">COUNTIF(E5:K5,"4")</f>
        <v>1</v>
      </c>
      <c r="O5" s="51">
        <f t="shared" ref="O5:O24" si="3">COUNTIF(E5:K5,"3")</f>
        <v>3</v>
      </c>
      <c r="P5" s="51">
        <f t="shared" ref="P5:P24" si="4">COUNTIF(E5:K5,"2")</f>
        <v>2</v>
      </c>
      <c r="Q5" s="51">
        <f t="shared" ref="Q5:Q24" si="5">COUNTIF(E5:K5,"1")</f>
        <v>0</v>
      </c>
      <c r="R5" s="51">
        <f>SUM(M5:Q5)</f>
        <v>6</v>
      </c>
      <c r="S5" s="52">
        <f>ROUND(SUMPRODUCT($M$4:$Q$4,M5:Q5)/R5,0)</f>
        <v>3</v>
      </c>
      <c r="T5" s="53"/>
    </row>
    <row r="6" spans="2:20" ht="48" customHeight="1">
      <c r="B6" s="47">
        <f>B5+1</f>
        <v>2</v>
      </c>
      <c r="C6" s="152" t="s">
        <v>147</v>
      </c>
      <c r="D6" s="148" t="s">
        <v>149</v>
      </c>
      <c r="E6" s="153">
        <v>4</v>
      </c>
      <c r="F6" s="49">
        <v>4</v>
      </c>
      <c r="G6" s="49">
        <v>3</v>
      </c>
      <c r="H6" s="49">
        <v>3</v>
      </c>
      <c r="I6" s="49">
        <v>3</v>
      </c>
      <c r="J6" s="49">
        <v>3</v>
      </c>
      <c r="K6" s="94"/>
      <c r="M6" s="50">
        <f t="shared" si="1"/>
        <v>0</v>
      </c>
      <c r="N6" s="51">
        <f t="shared" si="2"/>
        <v>2</v>
      </c>
      <c r="O6" s="51">
        <f t="shared" si="3"/>
        <v>4</v>
      </c>
      <c r="P6" s="51">
        <f t="shared" si="4"/>
        <v>0</v>
      </c>
      <c r="Q6" s="51">
        <f t="shared" si="5"/>
        <v>0</v>
      </c>
      <c r="R6" s="51">
        <f>SUM(M6:Q6)</f>
        <v>6</v>
      </c>
      <c r="S6" s="52">
        <f t="shared" ref="S6:S24" si="6">ROUND(SUMPRODUCT($M$4:$Q$4,M6:Q6)/R6,0)</f>
        <v>3</v>
      </c>
      <c r="T6" s="53"/>
    </row>
    <row r="7" spans="2:20" ht="24.75" customHeight="1">
      <c r="B7" s="47">
        <f t="shared" ref="B7:B24" si="7">B6+1</f>
        <v>3</v>
      </c>
      <c r="C7" s="152" t="s">
        <v>160</v>
      </c>
      <c r="D7" s="149" t="s">
        <v>162</v>
      </c>
      <c r="E7" s="153">
        <v>1</v>
      </c>
      <c r="F7" s="49">
        <v>2</v>
      </c>
      <c r="G7" s="49">
        <v>2</v>
      </c>
      <c r="H7" s="49">
        <v>2</v>
      </c>
      <c r="I7" s="49">
        <v>2</v>
      </c>
      <c r="J7" s="49">
        <v>2</v>
      </c>
      <c r="K7" s="94"/>
      <c r="M7" s="50">
        <f t="shared" si="1"/>
        <v>0</v>
      </c>
      <c r="N7" s="51">
        <f t="shared" si="2"/>
        <v>0</v>
      </c>
      <c r="O7" s="51">
        <f t="shared" si="3"/>
        <v>0</v>
      </c>
      <c r="P7" s="51">
        <f t="shared" si="4"/>
        <v>5</v>
      </c>
      <c r="Q7" s="51">
        <f t="shared" si="5"/>
        <v>1</v>
      </c>
      <c r="R7" s="51">
        <f t="shared" ref="R7:R24" si="8">SUM(M7:Q7)</f>
        <v>6</v>
      </c>
      <c r="S7" s="52">
        <f t="shared" si="6"/>
        <v>2</v>
      </c>
      <c r="T7" s="53"/>
    </row>
    <row r="8" spans="2:20" ht="36.75" customHeight="1">
      <c r="B8" s="47">
        <f t="shared" si="7"/>
        <v>4</v>
      </c>
      <c r="C8" s="152" t="s">
        <v>172</v>
      </c>
      <c r="D8" s="149" t="s">
        <v>173</v>
      </c>
      <c r="E8" s="153">
        <v>5</v>
      </c>
      <c r="F8" s="49">
        <v>4</v>
      </c>
      <c r="G8" s="49">
        <v>4</v>
      </c>
      <c r="H8" s="49">
        <v>4</v>
      </c>
      <c r="I8" s="49">
        <v>2</v>
      </c>
      <c r="J8" s="49">
        <v>2</v>
      </c>
      <c r="K8" s="94"/>
      <c r="M8" s="50">
        <f t="shared" si="1"/>
        <v>1</v>
      </c>
      <c r="N8" s="51">
        <f t="shared" si="2"/>
        <v>3</v>
      </c>
      <c r="O8" s="51">
        <f t="shared" si="3"/>
        <v>0</v>
      </c>
      <c r="P8" s="51">
        <f t="shared" si="4"/>
        <v>2</v>
      </c>
      <c r="Q8" s="51">
        <f t="shared" si="5"/>
        <v>0</v>
      </c>
      <c r="R8" s="51">
        <f t="shared" si="8"/>
        <v>6</v>
      </c>
      <c r="S8" s="52">
        <f t="shared" si="6"/>
        <v>4</v>
      </c>
      <c r="T8" s="53"/>
    </row>
    <row r="9" spans="2:20" ht="39.75" customHeight="1">
      <c r="B9" s="47">
        <f t="shared" si="7"/>
        <v>5</v>
      </c>
      <c r="C9" s="152" t="s">
        <v>183</v>
      </c>
      <c r="D9" s="150" t="s">
        <v>361</v>
      </c>
      <c r="E9" s="153">
        <v>1</v>
      </c>
      <c r="F9" s="49">
        <v>1</v>
      </c>
      <c r="G9" s="49">
        <v>2</v>
      </c>
      <c r="H9" s="49">
        <v>1</v>
      </c>
      <c r="I9" s="49">
        <v>3</v>
      </c>
      <c r="J9" s="49">
        <v>3</v>
      </c>
      <c r="K9" s="94"/>
      <c r="M9" s="50">
        <f t="shared" si="1"/>
        <v>0</v>
      </c>
      <c r="N9" s="51">
        <f t="shared" si="2"/>
        <v>0</v>
      </c>
      <c r="O9" s="51">
        <f t="shared" si="3"/>
        <v>2</v>
      </c>
      <c r="P9" s="51">
        <f t="shared" si="4"/>
        <v>1</v>
      </c>
      <c r="Q9" s="51">
        <f t="shared" si="5"/>
        <v>3</v>
      </c>
      <c r="R9" s="51">
        <f t="shared" si="8"/>
        <v>6</v>
      </c>
      <c r="S9" s="52">
        <f t="shared" si="6"/>
        <v>2</v>
      </c>
      <c r="T9" s="53"/>
    </row>
    <row r="10" spans="2:20" ht="15.75">
      <c r="B10" s="47">
        <f t="shared" si="7"/>
        <v>6</v>
      </c>
      <c r="C10" s="152" t="s">
        <v>195</v>
      </c>
      <c r="D10" s="150" t="s">
        <v>362</v>
      </c>
      <c r="E10" s="153">
        <v>1</v>
      </c>
      <c r="F10" s="49">
        <v>3</v>
      </c>
      <c r="G10" s="49">
        <v>4</v>
      </c>
      <c r="H10" s="49">
        <v>4</v>
      </c>
      <c r="I10" s="49">
        <v>3</v>
      </c>
      <c r="J10" s="49">
        <v>3</v>
      </c>
      <c r="K10" s="94"/>
      <c r="M10" s="50">
        <f t="shared" si="1"/>
        <v>0</v>
      </c>
      <c r="N10" s="51">
        <f t="shared" si="2"/>
        <v>2</v>
      </c>
      <c r="O10" s="51">
        <f t="shared" si="3"/>
        <v>3</v>
      </c>
      <c r="P10" s="51">
        <f t="shared" si="4"/>
        <v>0</v>
      </c>
      <c r="Q10" s="51">
        <f t="shared" si="5"/>
        <v>1</v>
      </c>
      <c r="R10" s="51">
        <f t="shared" si="8"/>
        <v>6</v>
      </c>
      <c r="S10" s="52">
        <f t="shared" si="6"/>
        <v>3</v>
      </c>
      <c r="T10" s="53"/>
    </row>
    <row r="11" spans="2:20" ht="21" customHeight="1">
      <c r="B11" s="47">
        <f t="shared" si="7"/>
        <v>7</v>
      </c>
      <c r="C11" s="152" t="s">
        <v>205</v>
      </c>
      <c r="D11" s="151" t="s">
        <v>363</v>
      </c>
      <c r="E11" s="153">
        <v>1</v>
      </c>
      <c r="F11" s="49">
        <v>2</v>
      </c>
      <c r="G11" s="49">
        <v>3</v>
      </c>
      <c r="H11" s="49">
        <v>3</v>
      </c>
      <c r="I11" s="49">
        <v>3</v>
      </c>
      <c r="J11" s="49">
        <v>3</v>
      </c>
      <c r="K11" s="94"/>
      <c r="M11" s="50">
        <f t="shared" si="1"/>
        <v>0</v>
      </c>
      <c r="N11" s="51">
        <f t="shared" si="2"/>
        <v>0</v>
      </c>
      <c r="O11" s="51">
        <f t="shared" si="3"/>
        <v>4</v>
      </c>
      <c r="P11" s="51">
        <f t="shared" si="4"/>
        <v>1</v>
      </c>
      <c r="Q11" s="51">
        <f t="shared" si="5"/>
        <v>1</v>
      </c>
      <c r="R11" s="51">
        <f t="shared" si="8"/>
        <v>6</v>
      </c>
      <c r="S11" s="52">
        <f t="shared" si="6"/>
        <v>3</v>
      </c>
      <c r="T11" s="53"/>
    </row>
    <row r="12" spans="2:20" ht="69.75" customHeight="1">
      <c r="B12" s="47">
        <f t="shared" si="7"/>
        <v>8</v>
      </c>
      <c r="C12" s="152" t="s">
        <v>217</v>
      </c>
      <c r="D12" s="151" t="s">
        <v>219</v>
      </c>
      <c r="E12" s="153">
        <v>2</v>
      </c>
      <c r="F12" s="49">
        <v>2</v>
      </c>
      <c r="G12" s="49">
        <v>3</v>
      </c>
      <c r="H12" s="49">
        <v>1</v>
      </c>
      <c r="I12" s="49">
        <v>2</v>
      </c>
      <c r="J12" s="49">
        <v>2</v>
      </c>
      <c r="K12" s="94"/>
      <c r="M12" s="50">
        <f t="shared" si="1"/>
        <v>0</v>
      </c>
      <c r="N12" s="51">
        <f t="shared" si="2"/>
        <v>0</v>
      </c>
      <c r="O12" s="51">
        <f t="shared" si="3"/>
        <v>1</v>
      </c>
      <c r="P12" s="51">
        <f t="shared" si="4"/>
        <v>4</v>
      </c>
      <c r="Q12" s="51">
        <f t="shared" si="5"/>
        <v>1</v>
      </c>
      <c r="R12" s="51">
        <f t="shared" si="8"/>
        <v>6</v>
      </c>
      <c r="S12" s="52">
        <f t="shared" si="6"/>
        <v>2</v>
      </c>
      <c r="T12" s="53"/>
    </row>
    <row r="13" spans="2:20" ht="26.25" customHeight="1">
      <c r="B13" s="47">
        <f t="shared" si="7"/>
        <v>9</v>
      </c>
      <c r="C13" s="48" t="s">
        <v>229</v>
      </c>
      <c r="D13" s="140" t="s">
        <v>231</v>
      </c>
      <c r="E13" s="49">
        <v>1</v>
      </c>
      <c r="F13" s="49">
        <v>1</v>
      </c>
      <c r="G13" s="49">
        <v>1</v>
      </c>
      <c r="H13" s="49">
        <v>1</v>
      </c>
      <c r="I13" s="49">
        <v>1</v>
      </c>
      <c r="J13" s="49">
        <v>1</v>
      </c>
      <c r="K13" s="94"/>
      <c r="M13" s="50">
        <f t="shared" si="1"/>
        <v>0</v>
      </c>
      <c r="N13" s="51">
        <f t="shared" si="2"/>
        <v>0</v>
      </c>
      <c r="O13" s="51">
        <f t="shared" si="3"/>
        <v>0</v>
      </c>
      <c r="P13" s="51">
        <f t="shared" si="4"/>
        <v>0</v>
      </c>
      <c r="Q13" s="51">
        <f t="shared" si="5"/>
        <v>6</v>
      </c>
      <c r="R13" s="51">
        <f t="shared" si="8"/>
        <v>6</v>
      </c>
      <c r="S13" s="52">
        <f t="shared" si="6"/>
        <v>1</v>
      </c>
      <c r="T13" s="53"/>
    </row>
    <row r="14" spans="2:20" ht="35.25" customHeight="1">
      <c r="B14" s="47">
        <f t="shared" si="7"/>
        <v>10</v>
      </c>
      <c r="C14" s="48" t="s">
        <v>241</v>
      </c>
      <c r="D14" s="140" t="s">
        <v>243</v>
      </c>
      <c r="E14" s="49">
        <v>2</v>
      </c>
      <c r="F14" s="49">
        <v>3</v>
      </c>
      <c r="G14" s="49">
        <v>3</v>
      </c>
      <c r="H14" s="49">
        <v>4</v>
      </c>
      <c r="I14" s="49">
        <v>3</v>
      </c>
      <c r="J14" s="49">
        <v>3</v>
      </c>
      <c r="K14" s="94"/>
      <c r="M14" s="50">
        <f t="shared" si="1"/>
        <v>0</v>
      </c>
      <c r="N14" s="51">
        <f t="shared" si="2"/>
        <v>1</v>
      </c>
      <c r="O14" s="51">
        <f t="shared" si="3"/>
        <v>4</v>
      </c>
      <c r="P14" s="51">
        <f t="shared" si="4"/>
        <v>1</v>
      </c>
      <c r="Q14" s="51">
        <f t="shared" si="5"/>
        <v>0</v>
      </c>
      <c r="R14" s="51">
        <f t="shared" si="8"/>
        <v>6</v>
      </c>
      <c r="S14" s="52">
        <f t="shared" si="6"/>
        <v>3</v>
      </c>
      <c r="T14" s="53"/>
    </row>
    <row r="15" spans="2:20" ht="21.75" customHeight="1">
      <c r="B15" s="47">
        <f t="shared" si="7"/>
        <v>11</v>
      </c>
      <c r="C15" s="48" t="s">
        <v>252</v>
      </c>
      <c r="D15" s="84" t="s">
        <v>253</v>
      </c>
      <c r="E15" s="49">
        <v>3</v>
      </c>
      <c r="F15" s="49">
        <v>2</v>
      </c>
      <c r="G15" s="49">
        <v>3</v>
      </c>
      <c r="H15" s="49">
        <v>3</v>
      </c>
      <c r="I15" s="49">
        <v>3</v>
      </c>
      <c r="J15" s="49">
        <v>3</v>
      </c>
      <c r="K15" s="94"/>
      <c r="M15" s="50">
        <f t="shared" si="1"/>
        <v>0</v>
      </c>
      <c r="N15" s="51">
        <f t="shared" si="2"/>
        <v>0</v>
      </c>
      <c r="O15" s="51">
        <f t="shared" si="3"/>
        <v>5</v>
      </c>
      <c r="P15" s="51">
        <f t="shared" si="4"/>
        <v>1</v>
      </c>
      <c r="Q15" s="51">
        <f t="shared" si="5"/>
        <v>0</v>
      </c>
      <c r="R15" s="51">
        <f t="shared" si="8"/>
        <v>6</v>
      </c>
      <c r="S15" s="52">
        <f t="shared" si="6"/>
        <v>3</v>
      </c>
      <c r="T15" s="53"/>
    </row>
    <row r="16" spans="2:20" ht="49.5" customHeight="1">
      <c r="B16" s="47">
        <f t="shared" si="7"/>
        <v>12</v>
      </c>
      <c r="C16" s="48" t="s">
        <v>264</v>
      </c>
      <c r="D16" s="216" t="s">
        <v>266</v>
      </c>
      <c r="E16" s="49">
        <v>2</v>
      </c>
      <c r="F16" s="49">
        <v>2</v>
      </c>
      <c r="G16" s="49">
        <v>3</v>
      </c>
      <c r="H16" s="49">
        <v>1</v>
      </c>
      <c r="I16" s="49">
        <v>2</v>
      </c>
      <c r="J16" s="49">
        <v>2</v>
      </c>
      <c r="K16" s="94"/>
      <c r="M16" s="50">
        <f t="shared" si="1"/>
        <v>0</v>
      </c>
      <c r="N16" s="51">
        <f t="shared" si="2"/>
        <v>0</v>
      </c>
      <c r="O16" s="51">
        <f t="shared" si="3"/>
        <v>1</v>
      </c>
      <c r="P16" s="51">
        <f t="shared" si="4"/>
        <v>4</v>
      </c>
      <c r="Q16" s="51">
        <f t="shared" si="5"/>
        <v>1</v>
      </c>
      <c r="R16" s="51">
        <f t="shared" si="8"/>
        <v>6</v>
      </c>
      <c r="S16" s="52">
        <f t="shared" si="6"/>
        <v>2</v>
      </c>
      <c r="T16" s="53"/>
    </row>
    <row r="17" spans="2:20" ht="48" customHeight="1">
      <c r="B17" s="47">
        <f t="shared" si="7"/>
        <v>13</v>
      </c>
      <c r="C17" s="48" t="s">
        <v>274</v>
      </c>
      <c r="D17" s="217" t="s">
        <v>276</v>
      </c>
      <c r="E17" s="49">
        <v>2</v>
      </c>
      <c r="F17" s="49">
        <v>2</v>
      </c>
      <c r="G17" s="49">
        <v>3</v>
      </c>
      <c r="H17" s="49">
        <v>1</v>
      </c>
      <c r="I17" s="49">
        <v>1</v>
      </c>
      <c r="J17" s="49">
        <v>1</v>
      </c>
      <c r="K17" s="94"/>
      <c r="M17" s="50">
        <f t="shared" si="1"/>
        <v>0</v>
      </c>
      <c r="N17" s="51">
        <f t="shared" si="2"/>
        <v>0</v>
      </c>
      <c r="O17" s="51">
        <f t="shared" si="3"/>
        <v>1</v>
      </c>
      <c r="P17" s="51">
        <f t="shared" si="4"/>
        <v>2</v>
      </c>
      <c r="Q17" s="51">
        <f t="shared" si="5"/>
        <v>3</v>
      </c>
      <c r="R17" s="51">
        <f t="shared" si="8"/>
        <v>6</v>
      </c>
      <c r="S17" s="52">
        <f t="shared" si="6"/>
        <v>2</v>
      </c>
      <c r="T17" s="53"/>
    </row>
    <row r="18" spans="2:20" ht="35.25" customHeight="1">
      <c r="B18" s="47">
        <f t="shared" si="7"/>
        <v>14</v>
      </c>
      <c r="C18" s="48" t="s">
        <v>285</v>
      </c>
      <c r="D18" s="218" t="s">
        <v>287</v>
      </c>
      <c r="E18" s="49">
        <v>1</v>
      </c>
      <c r="F18" s="49">
        <v>2</v>
      </c>
      <c r="G18" s="49">
        <v>1</v>
      </c>
      <c r="H18" s="49">
        <v>1</v>
      </c>
      <c r="I18" s="49">
        <v>1</v>
      </c>
      <c r="J18" s="49">
        <v>1</v>
      </c>
      <c r="K18" s="94"/>
      <c r="M18" s="50">
        <f t="shared" si="1"/>
        <v>0</v>
      </c>
      <c r="N18" s="51">
        <f t="shared" si="2"/>
        <v>0</v>
      </c>
      <c r="O18" s="51">
        <f t="shared" si="3"/>
        <v>0</v>
      </c>
      <c r="P18" s="51">
        <f t="shared" si="4"/>
        <v>1</v>
      </c>
      <c r="Q18" s="51">
        <f t="shared" si="5"/>
        <v>5</v>
      </c>
      <c r="R18" s="51">
        <f t="shared" si="8"/>
        <v>6</v>
      </c>
      <c r="S18" s="52">
        <f t="shared" si="6"/>
        <v>1</v>
      </c>
      <c r="T18" s="53"/>
    </row>
    <row r="19" spans="2:20" ht="31.5" customHeight="1">
      <c r="B19" s="47">
        <f t="shared" si="7"/>
        <v>15</v>
      </c>
      <c r="C19" s="48" t="s">
        <v>295</v>
      </c>
      <c r="D19" s="218" t="s">
        <v>296</v>
      </c>
      <c r="E19" s="49">
        <v>1</v>
      </c>
      <c r="F19" s="49">
        <v>2</v>
      </c>
      <c r="G19" s="49">
        <v>2</v>
      </c>
      <c r="H19" s="49">
        <v>2</v>
      </c>
      <c r="I19" s="49">
        <v>1</v>
      </c>
      <c r="J19" s="49">
        <v>1</v>
      </c>
      <c r="K19" s="94"/>
      <c r="M19" s="50">
        <f t="shared" si="1"/>
        <v>0</v>
      </c>
      <c r="N19" s="51">
        <f t="shared" si="2"/>
        <v>0</v>
      </c>
      <c r="O19" s="51">
        <f t="shared" si="3"/>
        <v>0</v>
      </c>
      <c r="P19" s="51">
        <f t="shared" si="4"/>
        <v>3</v>
      </c>
      <c r="Q19" s="51">
        <f t="shared" si="5"/>
        <v>3</v>
      </c>
      <c r="R19" s="51">
        <f t="shared" si="8"/>
        <v>6</v>
      </c>
      <c r="S19" s="52">
        <f t="shared" si="6"/>
        <v>2</v>
      </c>
      <c r="T19" s="53"/>
    </row>
    <row r="20" spans="2:20" ht="69.75" customHeight="1">
      <c r="B20" s="47">
        <f t="shared" si="7"/>
        <v>16</v>
      </c>
      <c r="C20" s="48" t="s">
        <v>305</v>
      </c>
      <c r="D20" s="219" t="s">
        <v>306</v>
      </c>
      <c r="E20" s="49">
        <v>1</v>
      </c>
      <c r="F20" s="49">
        <v>2</v>
      </c>
      <c r="G20" s="49">
        <v>3</v>
      </c>
      <c r="H20" s="49">
        <v>2</v>
      </c>
      <c r="I20" s="49">
        <v>1</v>
      </c>
      <c r="J20" s="49">
        <v>1</v>
      </c>
      <c r="K20" s="94"/>
      <c r="M20" s="50">
        <f t="shared" si="1"/>
        <v>0</v>
      </c>
      <c r="N20" s="51">
        <f t="shared" si="2"/>
        <v>0</v>
      </c>
      <c r="O20" s="51">
        <f t="shared" si="3"/>
        <v>1</v>
      </c>
      <c r="P20" s="51">
        <f t="shared" si="4"/>
        <v>2</v>
      </c>
      <c r="Q20" s="51">
        <f t="shared" si="5"/>
        <v>3</v>
      </c>
      <c r="R20" s="51">
        <f t="shared" si="8"/>
        <v>6</v>
      </c>
      <c r="S20" s="52">
        <f t="shared" si="6"/>
        <v>2</v>
      </c>
      <c r="T20" s="53"/>
    </row>
    <row r="21" spans="2:20" ht="37.5" customHeight="1">
      <c r="B21" s="47">
        <f t="shared" si="7"/>
        <v>17</v>
      </c>
      <c r="C21" s="48" t="s">
        <v>317</v>
      </c>
      <c r="D21" s="216" t="s">
        <v>318</v>
      </c>
      <c r="E21" s="49">
        <v>1</v>
      </c>
      <c r="F21" s="49">
        <v>1</v>
      </c>
      <c r="G21" s="49">
        <v>2</v>
      </c>
      <c r="H21" s="49">
        <v>5</v>
      </c>
      <c r="I21" s="49">
        <v>3</v>
      </c>
      <c r="J21" s="49">
        <v>2</v>
      </c>
      <c r="K21" s="94"/>
      <c r="M21" s="50">
        <f t="shared" si="1"/>
        <v>1</v>
      </c>
      <c r="N21" s="51">
        <f t="shared" si="2"/>
        <v>0</v>
      </c>
      <c r="O21" s="51">
        <f t="shared" si="3"/>
        <v>1</v>
      </c>
      <c r="P21" s="51">
        <f t="shared" si="4"/>
        <v>2</v>
      </c>
      <c r="Q21" s="51">
        <f t="shared" si="5"/>
        <v>2</v>
      </c>
      <c r="R21" s="51">
        <f t="shared" si="8"/>
        <v>6</v>
      </c>
      <c r="S21" s="52">
        <f t="shared" si="6"/>
        <v>2</v>
      </c>
      <c r="T21" s="53"/>
    </row>
    <row r="22" spans="2:20" ht="57" customHeight="1">
      <c r="B22" s="47">
        <f t="shared" si="7"/>
        <v>18</v>
      </c>
      <c r="C22" s="48" t="s">
        <v>327</v>
      </c>
      <c r="D22" s="216" t="s">
        <v>329</v>
      </c>
      <c r="E22" s="49">
        <v>1</v>
      </c>
      <c r="F22" s="49">
        <v>1</v>
      </c>
      <c r="G22" s="49">
        <v>1</v>
      </c>
      <c r="H22" s="49">
        <v>1</v>
      </c>
      <c r="I22" s="49">
        <v>1</v>
      </c>
      <c r="J22" s="49">
        <v>1</v>
      </c>
      <c r="K22" s="94"/>
      <c r="M22" s="50">
        <f t="shared" si="1"/>
        <v>0</v>
      </c>
      <c r="N22" s="51">
        <f t="shared" si="2"/>
        <v>0</v>
      </c>
      <c r="O22" s="51">
        <f t="shared" si="3"/>
        <v>0</v>
      </c>
      <c r="P22" s="51">
        <f t="shared" si="4"/>
        <v>0</v>
      </c>
      <c r="Q22" s="51">
        <f t="shared" si="5"/>
        <v>6</v>
      </c>
      <c r="R22" s="51">
        <f t="shared" si="8"/>
        <v>6</v>
      </c>
      <c r="S22" s="52">
        <f t="shared" si="6"/>
        <v>1</v>
      </c>
      <c r="T22" s="53"/>
    </row>
    <row r="23" spans="2:20" ht="31.5" customHeight="1">
      <c r="B23" s="47">
        <f t="shared" si="7"/>
        <v>19</v>
      </c>
      <c r="C23" s="48" t="s">
        <v>336</v>
      </c>
      <c r="D23" s="216" t="s">
        <v>364</v>
      </c>
      <c r="E23" s="49">
        <v>1</v>
      </c>
      <c r="F23" s="49">
        <v>2</v>
      </c>
      <c r="G23" s="49">
        <v>2</v>
      </c>
      <c r="H23" s="49">
        <v>1</v>
      </c>
      <c r="I23" s="49">
        <v>2</v>
      </c>
      <c r="J23" s="49">
        <v>2</v>
      </c>
      <c r="K23" s="94"/>
      <c r="M23" s="50">
        <f t="shared" si="1"/>
        <v>0</v>
      </c>
      <c r="N23" s="51">
        <f t="shared" si="2"/>
        <v>0</v>
      </c>
      <c r="O23" s="51">
        <f t="shared" si="3"/>
        <v>0</v>
      </c>
      <c r="P23" s="51">
        <f t="shared" si="4"/>
        <v>4</v>
      </c>
      <c r="Q23" s="51">
        <f t="shared" si="5"/>
        <v>2</v>
      </c>
      <c r="R23" s="51">
        <f t="shared" si="8"/>
        <v>6</v>
      </c>
      <c r="S23" s="52">
        <f t="shared" si="6"/>
        <v>2</v>
      </c>
      <c r="T23" s="53"/>
    </row>
    <row r="24" spans="2:20" ht="45">
      <c r="B24" s="47">
        <f t="shared" si="7"/>
        <v>20</v>
      </c>
      <c r="C24" s="48" t="s">
        <v>346</v>
      </c>
      <c r="D24" s="216" t="s">
        <v>365</v>
      </c>
      <c r="E24" s="49">
        <v>4</v>
      </c>
      <c r="F24" s="49">
        <v>4</v>
      </c>
      <c r="G24" s="49">
        <v>4</v>
      </c>
      <c r="H24" s="49">
        <v>4</v>
      </c>
      <c r="I24" s="49">
        <v>4</v>
      </c>
      <c r="J24" s="49">
        <v>3</v>
      </c>
      <c r="K24" s="94"/>
      <c r="M24" s="50">
        <f t="shared" si="1"/>
        <v>0</v>
      </c>
      <c r="N24" s="51">
        <f t="shared" si="2"/>
        <v>5</v>
      </c>
      <c r="O24" s="51">
        <f t="shared" si="3"/>
        <v>1</v>
      </c>
      <c r="P24" s="51">
        <f t="shared" si="4"/>
        <v>0</v>
      </c>
      <c r="Q24" s="51">
        <f t="shared" si="5"/>
        <v>0</v>
      </c>
      <c r="R24" s="51">
        <f t="shared" si="8"/>
        <v>6</v>
      </c>
      <c r="S24" s="52">
        <f t="shared" si="6"/>
        <v>4</v>
      </c>
      <c r="T24" s="53"/>
    </row>
    <row r="25" spans="2:20">
      <c r="B25" s="54"/>
      <c r="C25" s="55"/>
      <c r="D25" s="143"/>
      <c r="E25" s="56"/>
      <c r="F25" s="56"/>
      <c r="G25" s="56"/>
      <c r="H25" s="56"/>
      <c r="I25" s="56"/>
      <c r="J25" s="56"/>
      <c r="K25" s="56"/>
      <c r="M25" s="55"/>
      <c r="N25" s="55"/>
      <c r="O25" s="55"/>
      <c r="P25" s="55"/>
      <c r="Q25" s="55"/>
      <c r="R25" s="55"/>
      <c r="S25" s="55"/>
      <c r="T25" s="53"/>
    </row>
    <row r="26" spans="2:20" ht="15" thickBot="1"/>
    <row r="27" spans="2:20" ht="24" customHeight="1" thickBot="1">
      <c r="B27" s="205" t="s">
        <v>366</v>
      </c>
      <c r="C27" s="206"/>
      <c r="D27" s="206"/>
      <c r="E27" s="206"/>
      <c r="F27" s="206"/>
      <c r="G27" s="206"/>
      <c r="H27" s="206"/>
      <c r="I27" s="206"/>
      <c r="J27" s="206"/>
      <c r="M27" s="207" t="s">
        <v>367</v>
      </c>
      <c r="N27" s="208"/>
      <c r="O27" s="208"/>
      <c r="P27" s="208"/>
      <c r="Q27" s="208"/>
      <c r="R27" s="208"/>
      <c r="S27" s="209"/>
    </row>
    <row r="28" spans="2:20" ht="28.5">
      <c r="B28" s="42" t="s">
        <v>357</v>
      </c>
      <c r="C28" s="43" t="s">
        <v>31</v>
      </c>
      <c r="D28" s="43" t="s">
        <v>358</v>
      </c>
      <c r="E28" s="43">
        <v>1</v>
      </c>
      <c r="F28" s="43">
        <f>E28+1</f>
        <v>2</v>
      </c>
      <c r="G28" s="43">
        <f t="shared" ref="G28:J28" si="9">F28+1</f>
        <v>3</v>
      </c>
      <c r="H28" s="43">
        <f t="shared" si="9"/>
        <v>4</v>
      </c>
      <c r="I28" s="43">
        <f t="shared" si="9"/>
        <v>5</v>
      </c>
      <c r="J28" s="43">
        <f t="shared" si="9"/>
        <v>6</v>
      </c>
      <c r="K28" s="93"/>
      <c r="M28" s="44">
        <v>5</v>
      </c>
      <c r="N28" s="45">
        <v>4</v>
      </c>
      <c r="O28" s="45">
        <v>3</v>
      </c>
      <c r="P28" s="45">
        <v>2</v>
      </c>
      <c r="Q28" s="45">
        <v>1</v>
      </c>
      <c r="R28" s="45" t="s">
        <v>359</v>
      </c>
      <c r="S28" s="46" t="s">
        <v>360</v>
      </c>
    </row>
    <row r="29" spans="2:20" ht="45">
      <c r="B29" s="47">
        <v>1</v>
      </c>
      <c r="C29" s="48" t="s">
        <v>124</v>
      </c>
      <c r="D29" s="147" t="s">
        <v>127</v>
      </c>
      <c r="E29" s="49">
        <v>2</v>
      </c>
      <c r="F29" s="49">
        <v>3</v>
      </c>
      <c r="G29" s="49">
        <v>3</v>
      </c>
      <c r="H29" s="49">
        <v>5</v>
      </c>
      <c r="I29" s="49">
        <v>3</v>
      </c>
      <c r="J29" s="49">
        <v>4</v>
      </c>
      <c r="K29" s="94"/>
      <c r="M29" s="50">
        <f t="shared" ref="M29:M48" si="10">COUNTIF(E29:K29,"5")</f>
        <v>1</v>
      </c>
      <c r="N29" s="51">
        <f t="shared" ref="N29:N48" si="11">COUNTIF(E29:K29,"4")</f>
        <v>1</v>
      </c>
      <c r="O29" s="51">
        <f t="shared" ref="O29:O48" si="12">COUNTIF(E29:K29,"3")</f>
        <v>3</v>
      </c>
      <c r="P29" s="51">
        <f t="shared" ref="P29:P48" si="13">COUNTIF(E29:K29,"2")</f>
        <v>1</v>
      </c>
      <c r="Q29" s="51">
        <f t="shared" ref="Q29:Q48" si="14">COUNTIF(E29:K29,"1")</f>
        <v>0</v>
      </c>
      <c r="R29" s="51">
        <f>SUM(M29:Q29)</f>
        <v>6</v>
      </c>
      <c r="S29" s="52">
        <f t="shared" ref="S29:S48" si="15">ROUND(SUMPRODUCT($M$4:$Q$4,M29:Q29)/R29,0)</f>
        <v>3</v>
      </c>
      <c r="T29" s="53"/>
    </row>
    <row r="30" spans="2:20" s="85" customFormat="1" ht="45">
      <c r="B30" s="86">
        <f>B29+1</f>
        <v>2</v>
      </c>
      <c r="C30" s="87" t="s">
        <v>147</v>
      </c>
      <c r="D30" s="148" t="s">
        <v>149</v>
      </c>
      <c r="E30" s="88">
        <v>4</v>
      </c>
      <c r="F30" s="88">
        <v>3</v>
      </c>
      <c r="G30" s="88">
        <v>4</v>
      </c>
      <c r="H30" s="88">
        <v>4</v>
      </c>
      <c r="I30" s="88">
        <v>4</v>
      </c>
      <c r="J30" s="88">
        <v>4</v>
      </c>
      <c r="K30" s="95"/>
      <c r="M30" s="89">
        <f t="shared" si="10"/>
        <v>0</v>
      </c>
      <c r="N30" s="90">
        <f t="shared" si="11"/>
        <v>5</v>
      </c>
      <c r="O30" s="90">
        <f t="shared" si="12"/>
        <v>1</v>
      </c>
      <c r="P30" s="90">
        <f t="shared" si="13"/>
        <v>0</v>
      </c>
      <c r="Q30" s="90">
        <f t="shared" si="14"/>
        <v>0</v>
      </c>
      <c r="R30" s="90">
        <f t="shared" ref="R30:R48" si="16">SUM(M30:Q30)</f>
        <v>6</v>
      </c>
      <c r="S30" s="91">
        <f t="shared" si="15"/>
        <v>4</v>
      </c>
      <c r="T30" s="92"/>
    </row>
    <row r="31" spans="2:20" s="85" customFormat="1" ht="15">
      <c r="B31" s="86">
        <f t="shared" ref="B31:B48" si="17">B30+1</f>
        <v>3</v>
      </c>
      <c r="C31" s="48" t="s">
        <v>160</v>
      </c>
      <c r="D31" s="149" t="s">
        <v>162</v>
      </c>
      <c r="E31" s="88">
        <v>1</v>
      </c>
      <c r="F31" s="88">
        <v>1</v>
      </c>
      <c r="G31" s="88">
        <v>1</v>
      </c>
      <c r="H31" s="88">
        <v>1</v>
      </c>
      <c r="I31" s="88">
        <v>1</v>
      </c>
      <c r="J31" s="88">
        <v>1</v>
      </c>
      <c r="K31" s="95"/>
      <c r="M31" s="89">
        <f t="shared" si="10"/>
        <v>0</v>
      </c>
      <c r="N31" s="90">
        <f t="shared" si="11"/>
        <v>0</v>
      </c>
      <c r="O31" s="90">
        <f t="shared" si="12"/>
        <v>0</v>
      </c>
      <c r="P31" s="90">
        <f t="shared" si="13"/>
        <v>0</v>
      </c>
      <c r="Q31" s="90">
        <f t="shared" si="14"/>
        <v>6</v>
      </c>
      <c r="R31" s="90">
        <f t="shared" si="16"/>
        <v>6</v>
      </c>
      <c r="S31" s="91">
        <f t="shared" si="15"/>
        <v>1</v>
      </c>
      <c r="T31" s="92"/>
    </row>
    <row r="32" spans="2:20" s="85" customFormat="1" ht="15">
      <c r="B32" s="86">
        <f t="shared" si="17"/>
        <v>4</v>
      </c>
      <c r="C32" s="87" t="s">
        <v>172</v>
      </c>
      <c r="D32" s="149" t="s">
        <v>173</v>
      </c>
      <c r="E32" s="88">
        <v>2</v>
      </c>
      <c r="F32" s="88">
        <v>3</v>
      </c>
      <c r="G32" s="88">
        <v>3</v>
      </c>
      <c r="H32" s="88">
        <v>4</v>
      </c>
      <c r="I32" s="88">
        <v>3</v>
      </c>
      <c r="J32" s="88">
        <v>4</v>
      </c>
      <c r="K32" s="95"/>
      <c r="M32" s="89">
        <f t="shared" si="10"/>
        <v>0</v>
      </c>
      <c r="N32" s="90">
        <f t="shared" si="11"/>
        <v>2</v>
      </c>
      <c r="O32" s="90">
        <f t="shared" si="12"/>
        <v>3</v>
      </c>
      <c r="P32" s="90">
        <f t="shared" si="13"/>
        <v>1</v>
      </c>
      <c r="Q32" s="90">
        <f t="shared" si="14"/>
        <v>0</v>
      </c>
      <c r="R32" s="90">
        <f t="shared" si="16"/>
        <v>6</v>
      </c>
      <c r="S32" s="91">
        <f t="shared" si="15"/>
        <v>3</v>
      </c>
      <c r="T32" s="92"/>
    </row>
    <row r="33" spans="2:20" s="85" customFormat="1" ht="15.75">
      <c r="B33" s="86">
        <f t="shared" si="17"/>
        <v>5</v>
      </c>
      <c r="C33" s="48" t="s">
        <v>183</v>
      </c>
      <c r="D33" s="150" t="s">
        <v>361</v>
      </c>
      <c r="E33" s="88">
        <v>1</v>
      </c>
      <c r="F33" s="88">
        <v>1</v>
      </c>
      <c r="G33" s="88">
        <v>2</v>
      </c>
      <c r="H33" s="88">
        <v>1</v>
      </c>
      <c r="I33" s="88">
        <v>1</v>
      </c>
      <c r="J33" s="88">
        <v>1</v>
      </c>
      <c r="K33" s="95"/>
      <c r="M33" s="89">
        <f t="shared" si="10"/>
        <v>0</v>
      </c>
      <c r="N33" s="90">
        <f t="shared" si="11"/>
        <v>0</v>
      </c>
      <c r="O33" s="90">
        <f t="shared" si="12"/>
        <v>0</v>
      </c>
      <c r="P33" s="90">
        <f t="shared" si="13"/>
        <v>1</v>
      </c>
      <c r="Q33" s="90">
        <f t="shared" si="14"/>
        <v>5</v>
      </c>
      <c r="R33" s="90">
        <f t="shared" si="16"/>
        <v>6</v>
      </c>
      <c r="S33" s="91">
        <f t="shared" si="15"/>
        <v>1</v>
      </c>
      <c r="T33" s="92"/>
    </row>
    <row r="34" spans="2:20" s="85" customFormat="1" ht="15.75">
      <c r="B34" s="86">
        <f t="shared" si="17"/>
        <v>6</v>
      </c>
      <c r="C34" s="87" t="s">
        <v>195</v>
      </c>
      <c r="D34" s="150" t="s">
        <v>362</v>
      </c>
      <c r="E34" s="88">
        <v>1</v>
      </c>
      <c r="F34" s="88">
        <v>3</v>
      </c>
      <c r="G34" s="88">
        <v>3</v>
      </c>
      <c r="H34" s="88">
        <v>4</v>
      </c>
      <c r="I34" s="88">
        <v>3</v>
      </c>
      <c r="J34" s="88">
        <v>3</v>
      </c>
      <c r="K34" s="95"/>
      <c r="M34" s="89">
        <f t="shared" si="10"/>
        <v>0</v>
      </c>
      <c r="N34" s="90">
        <f t="shared" si="11"/>
        <v>1</v>
      </c>
      <c r="O34" s="90">
        <f t="shared" si="12"/>
        <v>4</v>
      </c>
      <c r="P34" s="90">
        <f t="shared" si="13"/>
        <v>0</v>
      </c>
      <c r="Q34" s="90">
        <f t="shared" si="14"/>
        <v>1</v>
      </c>
      <c r="R34" s="90">
        <f t="shared" si="16"/>
        <v>6</v>
      </c>
      <c r="S34" s="91">
        <f t="shared" si="15"/>
        <v>3</v>
      </c>
      <c r="T34" s="92"/>
    </row>
    <row r="35" spans="2:20" s="85" customFormat="1" ht="15.75">
      <c r="B35" s="86">
        <f t="shared" si="17"/>
        <v>7</v>
      </c>
      <c r="C35" s="48" t="s">
        <v>205</v>
      </c>
      <c r="D35" s="151" t="s">
        <v>363</v>
      </c>
      <c r="E35" s="88">
        <v>1</v>
      </c>
      <c r="F35" s="88">
        <v>3</v>
      </c>
      <c r="G35" s="88">
        <v>3</v>
      </c>
      <c r="H35" s="88">
        <v>1</v>
      </c>
      <c r="I35" s="88">
        <v>3</v>
      </c>
      <c r="J35" s="88">
        <v>2</v>
      </c>
      <c r="K35" s="95"/>
      <c r="M35" s="89">
        <f t="shared" si="10"/>
        <v>0</v>
      </c>
      <c r="N35" s="90">
        <f t="shared" si="11"/>
        <v>0</v>
      </c>
      <c r="O35" s="90">
        <f t="shared" si="12"/>
        <v>3</v>
      </c>
      <c r="P35" s="90">
        <f t="shared" si="13"/>
        <v>1</v>
      </c>
      <c r="Q35" s="90">
        <f t="shared" si="14"/>
        <v>2</v>
      </c>
      <c r="R35" s="90">
        <f t="shared" si="16"/>
        <v>6</v>
      </c>
      <c r="S35" s="91">
        <f t="shared" si="15"/>
        <v>2</v>
      </c>
      <c r="T35" s="92"/>
    </row>
    <row r="36" spans="2:20" s="85" customFormat="1" ht="31.5">
      <c r="B36" s="86">
        <f t="shared" si="17"/>
        <v>8</v>
      </c>
      <c r="C36" s="87" t="s">
        <v>217</v>
      </c>
      <c r="D36" s="151" t="s">
        <v>219</v>
      </c>
      <c r="E36" s="88">
        <v>2</v>
      </c>
      <c r="F36" s="88">
        <v>2</v>
      </c>
      <c r="G36" s="88">
        <v>2</v>
      </c>
      <c r="H36" s="88">
        <v>1</v>
      </c>
      <c r="I36" s="88">
        <v>1</v>
      </c>
      <c r="J36" s="88">
        <v>2</v>
      </c>
      <c r="K36" s="95"/>
      <c r="M36" s="89">
        <f t="shared" si="10"/>
        <v>0</v>
      </c>
      <c r="N36" s="90">
        <f t="shared" si="11"/>
        <v>0</v>
      </c>
      <c r="O36" s="90">
        <f t="shared" si="12"/>
        <v>0</v>
      </c>
      <c r="P36" s="90">
        <f t="shared" si="13"/>
        <v>4</v>
      </c>
      <c r="Q36" s="90">
        <f t="shared" si="14"/>
        <v>2</v>
      </c>
      <c r="R36" s="90">
        <f t="shared" si="16"/>
        <v>6</v>
      </c>
      <c r="S36" s="91">
        <f t="shared" si="15"/>
        <v>2</v>
      </c>
      <c r="T36" s="92"/>
    </row>
    <row r="37" spans="2:20" s="85" customFormat="1" ht="15">
      <c r="B37" s="86">
        <f t="shared" si="17"/>
        <v>9</v>
      </c>
      <c r="C37" s="48" t="s">
        <v>229</v>
      </c>
      <c r="D37" s="140" t="s">
        <v>231</v>
      </c>
      <c r="E37" s="88">
        <v>3</v>
      </c>
      <c r="F37" s="88">
        <v>2</v>
      </c>
      <c r="G37" s="88">
        <v>2</v>
      </c>
      <c r="H37" s="88">
        <v>1</v>
      </c>
      <c r="I37" s="88">
        <v>2</v>
      </c>
      <c r="J37" s="88">
        <v>1</v>
      </c>
      <c r="K37" s="95"/>
      <c r="M37" s="89">
        <f t="shared" si="10"/>
        <v>0</v>
      </c>
      <c r="N37" s="90">
        <f t="shared" si="11"/>
        <v>0</v>
      </c>
      <c r="O37" s="90">
        <f t="shared" si="12"/>
        <v>1</v>
      </c>
      <c r="P37" s="90">
        <f t="shared" si="13"/>
        <v>3</v>
      </c>
      <c r="Q37" s="90">
        <f t="shared" si="14"/>
        <v>2</v>
      </c>
      <c r="R37" s="90">
        <f t="shared" si="16"/>
        <v>6</v>
      </c>
      <c r="S37" s="91">
        <f t="shared" si="15"/>
        <v>2</v>
      </c>
      <c r="T37" s="92"/>
    </row>
    <row r="38" spans="2:20" s="85" customFormat="1" ht="30">
      <c r="B38" s="86">
        <f t="shared" si="17"/>
        <v>10</v>
      </c>
      <c r="C38" s="87" t="s">
        <v>241</v>
      </c>
      <c r="D38" s="140" t="s">
        <v>243</v>
      </c>
      <c r="E38" s="88">
        <v>2</v>
      </c>
      <c r="F38" s="88">
        <v>3</v>
      </c>
      <c r="G38" s="88">
        <v>3</v>
      </c>
      <c r="H38" s="88">
        <v>4</v>
      </c>
      <c r="I38" s="88">
        <v>2</v>
      </c>
      <c r="J38" s="88">
        <v>4</v>
      </c>
      <c r="K38" s="95"/>
      <c r="M38" s="89">
        <f t="shared" si="10"/>
        <v>0</v>
      </c>
      <c r="N38" s="90">
        <f t="shared" si="11"/>
        <v>2</v>
      </c>
      <c r="O38" s="90">
        <f t="shared" si="12"/>
        <v>2</v>
      </c>
      <c r="P38" s="90">
        <f t="shared" si="13"/>
        <v>2</v>
      </c>
      <c r="Q38" s="90">
        <f t="shared" si="14"/>
        <v>0</v>
      </c>
      <c r="R38" s="90">
        <f t="shared" si="16"/>
        <v>6</v>
      </c>
      <c r="S38" s="91">
        <f t="shared" si="15"/>
        <v>3</v>
      </c>
      <c r="T38" s="92"/>
    </row>
    <row r="39" spans="2:20" s="85" customFormat="1" ht="15.75">
      <c r="B39" s="86">
        <f t="shared" si="17"/>
        <v>11</v>
      </c>
      <c r="C39" s="48" t="s">
        <v>252</v>
      </c>
      <c r="D39" s="84" t="s">
        <v>253</v>
      </c>
      <c r="E39" s="88">
        <v>3</v>
      </c>
      <c r="F39" s="88">
        <v>2</v>
      </c>
      <c r="G39" s="88">
        <v>1</v>
      </c>
      <c r="H39" s="88">
        <v>1</v>
      </c>
      <c r="I39" s="88">
        <v>1</v>
      </c>
      <c r="J39" s="88">
        <v>2</v>
      </c>
      <c r="K39" s="95"/>
      <c r="M39" s="89">
        <f t="shared" si="10"/>
        <v>0</v>
      </c>
      <c r="N39" s="90">
        <f t="shared" si="11"/>
        <v>0</v>
      </c>
      <c r="O39" s="90">
        <f t="shared" si="12"/>
        <v>1</v>
      </c>
      <c r="P39" s="90">
        <f t="shared" si="13"/>
        <v>2</v>
      </c>
      <c r="Q39" s="90">
        <f t="shared" si="14"/>
        <v>3</v>
      </c>
      <c r="R39" s="90">
        <f t="shared" si="16"/>
        <v>6</v>
      </c>
      <c r="S39" s="91">
        <f t="shared" si="15"/>
        <v>2</v>
      </c>
      <c r="T39" s="92"/>
    </row>
    <row r="40" spans="2:20" s="85" customFormat="1" ht="30">
      <c r="B40" s="86">
        <f t="shared" si="17"/>
        <v>12</v>
      </c>
      <c r="C40" s="87" t="s">
        <v>264</v>
      </c>
      <c r="D40" s="216" t="s">
        <v>266</v>
      </c>
      <c r="E40" s="88">
        <v>2</v>
      </c>
      <c r="F40" s="88">
        <v>2</v>
      </c>
      <c r="G40" s="88">
        <v>3</v>
      </c>
      <c r="H40" s="88">
        <v>1</v>
      </c>
      <c r="I40" s="88">
        <v>1</v>
      </c>
      <c r="J40" s="88">
        <v>1</v>
      </c>
      <c r="K40" s="95"/>
      <c r="M40" s="89">
        <f t="shared" si="10"/>
        <v>0</v>
      </c>
      <c r="N40" s="90">
        <f t="shared" si="11"/>
        <v>0</v>
      </c>
      <c r="O40" s="90">
        <f t="shared" si="12"/>
        <v>1</v>
      </c>
      <c r="P40" s="90">
        <f t="shared" si="13"/>
        <v>2</v>
      </c>
      <c r="Q40" s="90">
        <f t="shared" si="14"/>
        <v>3</v>
      </c>
      <c r="R40" s="90">
        <f t="shared" si="16"/>
        <v>6</v>
      </c>
      <c r="S40" s="91">
        <f t="shared" si="15"/>
        <v>2</v>
      </c>
      <c r="T40" s="92"/>
    </row>
    <row r="41" spans="2:20" s="85" customFormat="1" ht="30">
      <c r="B41" s="86">
        <f t="shared" si="17"/>
        <v>13</v>
      </c>
      <c r="C41" s="48" t="s">
        <v>274</v>
      </c>
      <c r="D41" s="217" t="s">
        <v>276</v>
      </c>
      <c r="E41" s="88">
        <v>2</v>
      </c>
      <c r="F41" s="88">
        <v>2</v>
      </c>
      <c r="G41" s="88">
        <v>3</v>
      </c>
      <c r="H41" s="88">
        <v>1</v>
      </c>
      <c r="I41" s="88">
        <v>2</v>
      </c>
      <c r="J41" s="88">
        <v>2</v>
      </c>
      <c r="K41" s="95"/>
      <c r="M41" s="89">
        <f t="shared" si="10"/>
        <v>0</v>
      </c>
      <c r="N41" s="90">
        <f t="shared" si="11"/>
        <v>0</v>
      </c>
      <c r="O41" s="90">
        <f t="shared" si="12"/>
        <v>1</v>
      </c>
      <c r="P41" s="90">
        <f t="shared" si="13"/>
        <v>4</v>
      </c>
      <c r="Q41" s="90">
        <f t="shared" si="14"/>
        <v>1</v>
      </c>
      <c r="R41" s="90">
        <f t="shared" si="16"/>
        <v>6</v>
      </c>
      <c r="S41" s="91">
        <f t="shared" si="15"/>
        <v>2</v>
      </c>
      <c r="T41" s="92"/>
    </row>
    <row r="42" spans="2:20" s="85" customFormat="1" ht="30">
      <c r="B42" s="86">
        <f t="shared" si="17"/>
        <v>14</v>
      </c>
      <c r="C42" s="87" t="s">
        <v>285</v>
      </c>
      <c r="D42" s="218" t="s">
        <v>287</v>
      </c>
      <c r="E42" s="88">
        <v>1</v>
      </c>
      <c r="F42" s="88">
        <v>1</v>
      </c>
      <c r="G42" s="88">
        <v>1</v>
      </c>
      <c r="H42" s="88">
        <v>1</v>
      </c>
      <c r="I42" s="88">
        <v>1</v>
      </c>
      <c r="J42" s="88">
        <v>1</v>
      </c>
      <c r="K42" s="95"/>
      <c r="M42" s="89">
        <f t="shared" si="10"/>
        <v>0</v>
      </c>
      <c r="N42" s="90">
        <f t="shared" si="11"/>
        <v>0</v>
      </c>
      <c r="O42" s="90">
        <f t="shared" si="12"/>
        <v>0</v>
      </c>
      <c r="P42" s="90">
        <f t="shared" si="13"/>
        <v>0</v>
      </c>
      <c r="Q42" s="90">
        <f t="shared" si="14"/>
        <v>6</v>
      </c>
      <c r="R42" s="90">
        <f t="shared" si="16"/>
        <v>6</v>
      </c>
      <c r="S42" s="91">
        <f t="shared" si="15"/>
        <v>1</v>
      </c>
      <c r="T42" s="92"/>
    </row>
    <row r="43" spans="2:20" s="85" customFormat="1" ht="30">
      <c r="B43" s="86">
        <f t="shared" si="17"/>
        <v>15</v>
      </c>
      <c r="C43" s="48" t="s">
        <v>295</v>
      </c>
      <c r="D43" s="218" t="s">
        <v>296</v>
      </c>
      <c r="E43" s="88">
        <v>2</v>
      </c>
      <c r="F43" s="88">
        <v>1</v>
      </c>
      <c r="G43" s="88">
        <v>2</v>
      </c>
      <c r="H43" s="88">
        <v>1</v>
      </c>
      <c r="I43" s="88">
        <v>1</v>
      </c>
      <c r="J43" s="88">
        <v>1</v>
      </c>
      <c r="K43" s="95"/>
      <c r="M43" s="89">
        <f t="shared" si="10"/>
        <v>0</v>
      </c>
      <c r="N43" s="90">
        <f t="shared" si="11"/>
        <v>0</v>
      </c>
      <c r="O43" s="90">
        <f t="shared" si="12"/>
        <v>0</v>
      </c>
      <c r="P43" s="90">
        <f t="shared" si="13"/>
        <v>2</v>
      </c>
      <c r="Q43" s="90">
        <f t="shared" si="14"/>
        <v>4</v>
      </c>
      <c r="R43" s="90">
        <f t="shared" si="16"/>
        <v>6</v>
      </c>
      <c r="S43" s="91">
        <f t="shared" si="15"/>
        <v>1</v>
      </c>
      <c r="T43" s="92"/>
    </row>
    <row r="44" spans="2:20" s="85" customFormat="1" ht="60">
      <c r="B44" s="86">
        <f t="shared" si="17"/>
        <v>16</v>
      </c>
      <c r="C44" s="87" t="s">
        <v>305</v>
      </c>
      <c r="D44" s="219" t="s">
        <v>306</v>
      </c>
      <c r="E44" s="88">
        <v>2</v>
      </c>
      <c r="F44" s="88">
        <v>1</v>
      </c>
      <c r="G44" s="88">
        <v>2</v>
      </c>
      <c r="H44" s="88">
        <v>2</v>
      </c>
      <c r="I44" s="88">
        <v>1</v>
      </c>
      <c r="J44" s="88">
        <v>2</v>
      </c>
      <c r="K44" s="95"/>
      <c r="M44" s="89">
        <f t="shared" si="10"/>
        <v>0</v>
      </c>
      <c r="N44" s="90">
        <f t="shared" si="11"/>
        <v>0</v>
      </c>
      <c r="O44" s="90">
        <f t="shared" si="12"/>
        <v>0</v>
      </c>
      <c r="P44" s="90">
        <f t="shared" si="13"/>
        <v>4</v>
      </c>
      <c r="Q44" s="90">
        <f t="shared" si="14"/>
        <v>2</v>
      </c>
      <c r="R44" s="90">
        <f t="shared" si="16"/>
        <v>6</v>
      </c>
      <c r="S44" s="91">
        <f t="shared" si="15"/>
        <v>2</v>
      </c>
      <c r="T44" s="92"/>
    </row>
    <row r="45" spans="2:20" s="85" customFormat="1" ht="30">
      <c r="B45" s="86">
        <f t="shared" si="17"/>
        <v>17</v>
      </c>
      <c r="C45" s="48" t="s">
        <v>317</v>
      </c>
      <c r="D45" s="216" t="s">
        <v>318</v>
      </c>
      <c r="E45" s="88">
        <v>1</v>
      </c>
      <c r="F45" s="88">
        <v>2</v>
      </c>
      <c r="G45" s="88">
        <v>1</v>
      </c>
      <c r="H45" s="88">
        <v>4</v>
      </c>
      <c r="I45" s="88">
        <v>2</v>
      </c>
      <c r="J45" s="88">
        <v>3</v>
      </c>
      <c r="K45" s="95"/>
      <c r="M45" s="89">
        <f t="shared" si="10"/>
        <v>0</v>
      </c>
      <c r="N45" s="90">
        <f t="shared" si="11"/>
        <v>1</v>
      </c>
      <c r="O45" s="90">
        <f t="shared" si="12"/>
        <v>1</v>
      </c>
      <c r="P45" s="90">
        <f t="shared" si="13"/>
        <v>2</v>
      </c>
      <c r="Q45" s="90">
        <f t="shared" si="14"/>
        <v>2</v>
      </c>
      <c r="R45" s="90">
        <f t="shared" si="16"/>
        <v>6</v>
      </c>
      <c r="S45" s="91">
        <f t="shared" si="15"/>
        <v>2</v>
      </c>
      <c r="T45" s="92"/>
    </row>
    <row r="46" spans="2:20" s="85" customFormat="1" ht="15">
      <c r="B46" s="86">
        <f t="shared" si="17"/>
        <v>18</v>
      </c>
      <c r="C46" s="87" t="s">
        <v>327</v>
      </c>
      <c r="D46" s="216" t="s">
        <v>329</v>
      </c>
      <c r="E46" s="88">
        <v>1</v>
      </c>
      <c r="F46" s="88">
        <v>1</v>
      </c>
      <c r="G46" s="88">
        <v>1</v>
      </c>
      <c r="H46" s="88">
        <v>1</v>
      </c>
      <c r="I46" s="88">
        <v>1</v>
      </c>
      <c r="J46" s="88">
        <v>1</v>
      </c>
      <c r="K46" s="95"/>
      <c r="M46" s="89">
        <f t="shared" si="10"/>
        <v>0</v>
      </c>
      <c r="N46" s="90">
        <f t="shared" si="11"/>
        <v>0</v>
      </c>
      <c r="O46" s="90">
        <f t="shared" si="12"/>
        <v>0</v>
      </c>
      <c r="P46" s="90">
        <f t="shared" si="13"/>
        <v>0</v>
      </c>
      <c r="Q46" s="90">
        <f t="shared" si="14"/>
        <v>6</v>
      </c>
      <c r="R46" s="90">
        <f t="shared" si="16"/>
        <v>6</v>
      </c>
      <c r="S46" s="91">
        <f t="shared" si="15"/>
        <v>1</v>
      </c>
      <c r="T46" s="92"/>
    </row>
    <row r="47" spans="2:20" s="85" customFormat="1" ht="30">
      <c r="B47" s="86">
        <f t="shared" si="17"/>
        <v>19</v>
      </c>
      <c r="C47" s="48" t="s">
        <v>336</v>
      </c>
      <c r="D47" s="216" t="s">
        <v>364</v>
      </c>
      <c r="E47" s="88">
        <v>2</v>
      </c>
      <c r="F47" s="88">
        <v>2</v>
      </c>
      <c r="G47" s="88">
        <v>2</v>
      </c>
      <c r="H47" s="88">
        <v>1</v>
      </c>
      <c r="I47" s="88">
        <v>1</v>
      </c>
      <c r="J47" s="88">
        <v>1</v>
      </c>
      <c r="K47" s="95"/>
      <c r="M47" s="89">
        <f t="shared" si="10"/>
        <v>0</v>
      </c>
      <c r="N47" s="90">
        <f t="shared" si="11"/>
        <v>0</v>
      </c>
      <c r="O47" s="90">
        <f t="shared" si="12"/>
        <v>0</v>
      </c>
      <c r="P47" s="90">
        <f t="shared" si="13"/>
        <v>3</v>
      </c>
      <c r="Q47" s="90">
        <f t="shared" si="14"/>
        <v>3</v>
      </c>
      <c r="R47" s="90">
        <f t="shared" si="16"/>
        <v>6</v>
      </c>
      <c r="S47" s="91">
        <f t="shared" si="15"/>
        <v>2</v>
      </c>
      <c r="T47" s="92"/>
    </row>
    <row r="48" spans="2:20" s="85" customFormat="1" ht="45">
      <c r="B48" s="86">
        <f t="shared" si="17"/>
        <v>20</v>
      </c>
      <c r="C48" s="87" t="s">
        <v>346</v>
      </c>
      <c r="D48" s="216" t="s">
        <v>365</v>
      </c>
      <c r="E48" s="88">
        <v>4</v>
      </c>
      <c r="F48" s="88">
        <v>4</v>
      </c>
      <c r="G48" s="88">
        <v>4</v>
      </c>
      <c r="H48" s="88">
        <v>4</v>
      </c>
      <c r="I48" s="88">
        <v>4</v>
      </c>
      <c r="J48" s="88">
        <v>3</v>
      </c>
      <c r="K48" s="95"/>
      <c r="M48" s="89">
        <f t="shared" si="10"/>
        <v>0</v>
      </c>
      <c r="N48" s="90">
        <f t="shared" si="11"/>
        <v>5</v>
      </c>
      <c r="O48" s="90">
        <f t="shared" si="12"/>
        <v>1</v>
      </c>
      <c r="P48" s="90">
        <f t="shared" si="13"/>
        <v>0</v>
      </c>
      <c r="Q48" s="90">
        <f t="shared" si="14"/>
        <v>0</v>
      </c>
      <c r="R48" s="90">
        <f t="shared" si="16"/>
        <v>6</v>
      </c>
      <c r="S48" s="91">
        <f t="shared" si="15"/>
        <v>4</v>
      </c>
      <c r="T48" s="92"/>
    </row>
  </sheetData>
  <mergeCells count="5">
    <mergeCell ref="B1:J1"/>
    <mergeCell ref="B3:J3"/>
    <mergeCell ref="M3:S3"/>
    <mergeCell ref="B27:J27"/>
    <mergeCell ref="M27:S27"/>
  </mergeCells>
  <conditionalFormatting sqref="E5:K24 E25:J25">
    <cfRule type="containsText" dxfId="7" priority="24" operator="containsText" text="5">
      <formula>NOT(ISERROR(SEARCH("5",E5)))</formula>
    </cfRule>
    <cfRule type="containsText" dxfId="6" priority="25" operator="containsText" text="4">
      <formula>NOT(ISERROR(SEARCH("4",E5)))</formula>
    </cfRule>
    <cfRule type="containsText" dxfId="5" priority="26" operator="containsText" text="3">
      <formula>NOT(ISERROR(SEARCH("3",E5)))</formula>
    </cfRule>
  </conditionalFormatting>
  <conditionalFormatting sqref="E5:K24 E29:K48">
    <cfRule type="containsText" dxfId="4" priority="1" operator="containsText" text="5">
      <formula>NOT(ISERROR(SEARCH("5",E5)))</formula>
    </cfRule>
    <cfRule type="containsText" dxfId="3" priority="2" operator="containsText" text="4">
      <formula>NOT(ISERROR(SEARCH("4",E5)))</formula>
    </cfRule>
    <cfRule type="containsText" dxfId="2" priority="3" operator="containsText" text="3">
      <formula>NOT(ISERROR(SEARCH("3",E5)))</formula>
    </cfRule>
    <cfRule type="containsText" dxfId="1" priority="4" operator="containsText" text="2">
      <formula>NOT(ISERROR(SEARCH("2",E5)))</formula>
    </cfRule>
    <cfRule type="containsText" dxfId="0" priority="5" operator="containsText" text="1">
      <formula>NOT(ISERROR(SEARCH("1",E5)))</formula>
    </cfRule>
  </conditionalFormatting>
  <dataValidations count="2">
    <dataValidation type="list" allowBlank="1" showInputMessage="1" showErrorMessage="1" sqref="E29:K48 E5:K24" xr:uid="{00000000-0002-0000-0300-000000000000}">
      <formula1>"1, 2, 3, 4, 5"</formula1>
    </dataValidation>
    <dataValidation type="list" allowBlank="1" showInputMessage="1" showErrorMessage="1" sqref="E25:K25" xr:uid="{00000000-0002-0000-0300-000001000000}">
      <formula1>"1, 2, 3, 4, --"</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K30"/>
  <sheetViews>
    <sheetView showGridLines="0" zoomScale="80" zoomScaleNormal="80" workbookViewId="0">
      <selection activeCell="G5" sqref="G5"/>
    </sheetView>
  </sheetViews>
  <sheetFormatPr defaultColWidth="8.85546875" defaultRowHeight="15"/>
  <cols>
    <col min="1" max="2" width="8.85546875" style="18"/>
    <col min="3" max="3" width="4" style="18" bestFit="1" customWidth="1"/>
    <col min="4" max="4" width="16.85546875" style="18" bestFit="1" customWidth="1"/>
    <col min="5" max="9" width="16.7109375" style="18" customWidth="1"/>
    <col min="10" max="10" width="8.85546875" style="18"/>
    <col min="11" max="11" width="23.5703125" style="18" customWidth="1"/>
    <col min="12" max="16384" width="8.85546875" style="18"/>
  </cols>
  <sheetData>
    <row r="1" spans="3:11">
      <c r="C1" s="211" t="s">
        <v>368</v>
      </c>
      <c r="D1" s="211"/>
      <c r="E1" s="211"/>
      <c r="F1" s="211"/>
      <c r="G1" s="211"/>
      <c r="H1" s="211"/>
      <c r="I1" s="211"/>
      <c r="J1" s="211"/>
    </row>
    <row r="2" spans="3:11" ht="15.75" thickBot="1"/>
    <row r="3" spans="3:11">
      <c r="C3" s="27"/>
      <c r="D3" s="28"/>
      <c r="E3" s="28"/>
      <c r="F3" s="28"/>
      <c r="G3" s="28"/>
      <c r="H3" s="28"/>
      <c r="I3" s="28"/>
      <c r="J3" s="29"/>
    </row>
    <row r="4" spans="3:11" ht="16.149999999999999" customHeight="1">
      <c r="C4" s="212" t="s">
        <v>369</v>
      </c>
      <c r="D4" s="30" t="s">
        <v>370</v>
      </c>
      <c r="E4" s="57"/>
      <c r="F4" s="58"/>
      <c r="G4" s="59"/>
      <c r="H4" s="60"/>
      <c r="I4" s="61" t="s">
        <v>371</v>
      </c>
      <c r="J4" s="31"/>
    </row>
    <row r="5" spans="3:11" ht="21.6" customHeight="1">
      <c r="C5" s="212"/>
      <c r="D5" s="30" t="s">
        <v>372</v>
      </c>
      <c r="E5" s="57"/>
      <c r="F5" s="58"/>
      <c r="G5" s="59"/>
      <c r="H5" s="62" t="s">
        <v>373</v>
      </c>
      <c r="I5" s="60"/>
      <c r="J5" s="31"/>
    </row>
    <row r="6" spans="3:11" ht="21.6" customHeight="1">
      <c r="C6" s="212"/>
      <c r="D6" s="30" t="s">
        <v>374</v>
      </c>
      <c r="E6" s="57"/>
      <c r="F6" s="58"/>
      <c r="G6" s="63" t="s">
        <v>375</v>
      </c>
      <c r="H6" s="59"/>
      <c r="I6" s="59"/>
      <c r="J6" s="31"/>
    </row>
    <row r="7" spans="3:11" ht="21.6" customHeight="1">
      <c r="C7" s="212"/>
      <c r="D7" s="30" t="s">
        <v>376</v>
      </c>
      <c r="E7" s="64"/>
      <c r="F7" s="65" t="s">
        <v>377</v>
      </c>
      <c r="G7" s="58"/>
      <c r="H7" s="58"/>
      <c r="I7" s="58"/>
      <c r="J7" s="31"/>
    </row>
    <row r="8" spans="3:11" ht="21.6" customHeight="1">
      <c r="C8" s="212"/>
      <c r="D8" s="30" t="s">
        <v>378</v>
      </c>
      <c r="E8" s="66" t="s">
        <v>379</v>
      </c>
      <c r="F8" s="64"/>
      <c r="G8" s="57"/>
      <c r="H8" s="57"/>
      <c r="I8" s="57"/>
      <c r="J8" s="31"/>
    </row>
    <row r="9" spans="3:11" ht="21.6" customHeight="1">
      <c r="C9" s="32"/>
      <c r="D9" s="33"/>
      <c r="E9" s="30" t="s">
        <v>380</v>
      </c>
      <c r="F9" s="30" t="s">
        <v>233</v>
      </c>
      <c r="G9" s="30" t="s">
        <v>164</v>
      </c>
      <c r="H9" s="30" t="s">
        <v>130</v>
      </c>
      <c r="I9" s="30" t="s">
        <v>381</v>
      </c>
      <c r="J9" s="31"/>
    </row>
    <row r="10" spans="3:11" ht="21.6" customHeight="1" thickBot="1">
      <c r="C10" s="34"/>
      <c r="D10" s="35"/>
      <c r="E10" s="213" t="s">
        <v>382</v>
      </c>
      <c r="F10" s="213"/>
      <c r="G10" s="213"/>
      <c r="H10" s="213"/>
      <c r="I10" s="213"/>
      <c r="J10" s="36"/>
    </row>
    <row r="11" spans="3:11" ht="15.75" thickBot="1"/>
    <row r="12" spans="3:11" ht="21.4" customHeight="1">
      <c r="D12" s="19"/>
      <c r="E12" s="20"/>
      <c r="G12" s="210" t="s">
        <v>383</v>
      </c>
      <c r="H12" s="210"/>
      <c r="I12" s="210"/>
      <c r="J12" s="210"/>
      <c r="K12" s="37"/>
    </row>
    <row r="13" spans="3:11">
      <c r="D13" s="214" t="s">
        <v>384</v>
      </c>
      <c r="E13" s="215"/>
      <c r="G13" s="210"/>
      <c r="H13" s="210"/>
      <c r="I13" s="210"/>
      <c r="J13" s="210"/>
      <c r="K13" s="37"/>
    </row>
    <row r="14" spans="3:11">
      <c r="D14" s="21"/>
      <c r="E14" s="22"/>
      <c r="G14" s="210"/>
      <c r="H14" s="210"/>
      <c r="I14" s="210"/>
      <c r="J14" s="210"/>
      <c r="K14" s="37"/>
    </row>
    <row r="15" spans="3:11" ht="15.4" customHeight="1">
      <c r="D15" s="21"/>
      <c r="E15" s="22"/>
      <c r="G15" s="210"/>
      <c r="H15" s="210"/>
      <c r="I15" s="210"/>
      <c r="J15" s="210"/>
      <c r="K15" s="37"/>
    </row>
    <row r="16" spans="3:11" ht="22.5" customHeight="1">
      <c r="D16" s="67" t="s">
        <v>381</v>
      </c>
      <c r="E16" s="22"/>
      <c r="G16" s="210"/>
      <c r="H16" s="210"/>
      <c r="I16" s="210"/>
      <c r="J16" s="210"/>
      <c r="K16" s="37"/>
    </row>
    <row r="17" spans="4:11" ht="18" customHeight="1">
      <c r="D17" s="67"/>
      <c r="E17" s="22"/>
      <c r="G17" s="37"/>
      <c r="H17" s="37"/>
      <c r="I17" s="37"/>
      <c r="J17" s="37"/>
      <c r="K17" s="37"/>
    </row>
    <row r="18" spans="4:11" ht="27" customHeight="1">
      <c r="D18" s="67"/>
      <c r="E18" s="22"/>
      <c r="G18" s="210" t="s">
        <v>385</v>
      </c>
      <c r="H18" s="210"/>
      <c r="I18" s="210"/>
      <c r="J18" s="210"/>
      <c r="K18" s="37"/>
    </row>
    <row r="19" spans="4:11">
      <c r="D19" s="67" t="s">
        <v>130</v>
      </c>
      <c r="E19" s="22"/>
      <c r="G19" s="210"/>
      <c r="H19" s="210"/>
      <c r="I19" s="210"/>
      <c r="J19" s="210"/>
      <c r="K19" s="37"/>
    </row>
    <row r="20" spans="4:11" ht="15.4" customHeight="1">
      <c r="D20" s="67"/>
      <c r="E20" s="22"/>
      <c r="G20" s="210"/>
      <c r="H20" s="210"/>
      <c r="I20" s="210"/>
      <c r="J20" s="210"/>
      <c r="K20" s="37"/>
    </row>
    <row r="21" spans="4:11">
      <c r="D21" s="67"/>
      <c r="E21" s="22"/>
      <c r="G21" s="210"/>
      <c r="H21" s="210"/>
      <c r="I21" s="210"/>
      <c r="J21" s="210"/>
      <c r="K21" s="37"/>
    </row>
    <row r="22" spans="4:11">
      <c r="D22" s="67" t="s">
        <v>164</v>
      </c>
      <c r="E22" s="22"/>
      <c r="G22" s="210"/>
      <c r="H22" s="210"/>
      <c r="I22" s="210"/>
      <c r="J22" s="210"/>
      <c r="K22" s="37"/>
    </row>
    <row r="23" spans="4:11">
      <c r="D23" s="67"/>
      <c r="E23" s="22"/>
      <c r="G23" s="210"/>
      <c r="H23" s="210"/>
      <c r="I23" s="210"/>
      <c r="J23" s="210"/>
      <c r="K23" s="37"/>
    </row>
    <row r="24" spans="4:11" ht="15.4" customHeight="1">
      <c r="D24" s="67"/>
      <c r="E24" s="22"/>
      <c r="G24" s="210"/>
      <c r="H24" s="210"/>
      <c r="I24" s="210"/>
      <c r="J24" s="210"/>
      <c r="K24" s="37"/>
    </row>
    <row r="25" spans="4:11">
      <c r="D25" s="67" t="s">
        <v>233</v>
      </c>
      <c r="E25" s="22"/>
      <c r="G25" s="210"/>
      <c r="H25" s="210"/>
      <c r="I25" s="210"/>
      <c r="J25" s="210"/>
      <c r="K25" s="37"/>
    </row>
    <row r="26" spans="4:11">
      <c r="D26" s="67"/>
      <c r="E26" s="22"/>
      <c r="G26" s="210"/>
      <c r="H26" s="210"/>
      <c r="I26" s="210"/>
      <c r="J26" s="210"/>
      <c r="K26" s="37"/>
    </row>
    <row r="27" spans="4:11">
      <c r="D27" s="67"/>
      <c r="E27" s="22"/>
      <c r="G27" s="210"/>
      <c r="H27" s="210"/>
      <c r="I27" s="210"/>
      <c r="J27" s="210"/>
      <c r="K27" s="37"/>
    </row>
    <row r="28" spans="4:11" ht="21.75" customHeight="1">
      <c r="D28" s="67" t="s">
        <v>380</v>
      </c>
      <c r="E28" s="22"/>
      <c r="G28" s="210"/>
      <c r="H28" s="210"/>
      <c r="I28" s="210"/>
      <c r="J28" s="210"/>
      <c r="K28" s="37"/>
    </row>
    <row r="29" spans="4:11" ht="15.75" thickBot="1">
      <c r="D29" s="23"/>
      <c r="E29" s="24"/>
      <c r="H29" s="37"/>
      <c r="I29" s="37"/>
      <c r="J29" s="37"/>
      <c r="K29" s="37"/>
    </row>
    <row r="30" spans="4:11">
      <c r="H30" s="37"/>
      <c r="I30" s="37"/>
      <c r="J30" s="37"/>
      <c r="K30" s="37"/>
    </row>
  </sheetData>
  <mergeCells count="6">
    <mergeCell ref="G12:J16"/>
    <mergeCell ref="G18:J28"/>
    <mergeCell ref="C1:J1"/>
    <mergeCell ref="C4:C8"/>
    <mergeCell ref="E10:I10"/>
    <mergeCell ref="D13:E1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Doküman Hakkında</vt:lpstr>
      <vt:lpstr>Tanımlamalar</vt:lpstr>
      <vt:lpstr>Risk Kayıt ve İlave Risk Yön.</vt:lpstr>
      <vt:lpstr>Katılımcı Değerlendirmeleri</vt:lpstr>
      <vt:lpstr>Risk Haritası</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Gorkem Sakarya Erdogdu</dc:creator>
  <cp:keywords/>
  <dc:description/>
  <cp:lastModifiedBy>Win10</cp:lastModifiedBy>
  <cp:revision/>
  <dcterms:created xsi:type="dcterms:W3CDTF">2013-12-08T20:03:40Z</dcterms:created>
  <dcterms:modified xsi:type="dcterms:W3CDTF">2025-11-06T16:12:28Z</dcterms:modified>
  <cp:category/>
  <cp:contentStatus/>
</cp:coreProperties>
</file>